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192" windowHeight="7752" activeTab="0"/>
  </bookViews>
  <sheets>
    <sheet name="Annual Investment Report FY2014" sheetId="1" r:id="rId1"/>
    <sheet name="Aug 14" sheetId="2" r:id="rId2"/>
    <sheet name="July 14" sheetId="3" r:id="rId3"/>
    <sheet name="June 14" sheetId="4" r:id="rId4"/>
    <sheet name="May 14" sheetId="5" r:id="rId5"/>
    <sheet name="Apr 14" sheetId="6" r:id="rId6"/>
    <sheet name="Mar 14 " sheetId="7" r:id="rId7"/>
    <sheet name="Feb 14" sheetId="8" r:id="rId8"/>
    <sheet name="Jan 14" sheetId="9" r:id="rId9"/>
    <sheet name="Dec 13 " sheetId="10" r:id="rId10"/>
    <sheet name="Nov 13 " sheetId="11" r:id="rId11"/>
    <sheet name="Oct 13 " sheetId="12" r:id="rId12"/>
    <sheet name="Sept 13  " sheetId="13" r:id="rId13"/>
  </sheets>
  <externalReferences>
    <externalReference r:id="rId16"/>
    <externalReference r:id="rId17"/>
  </externalReferences>
  <definedNames>
    <definedName name="_xlnm.Print_Area" localSheetId="5">'Apr 14'!$A$5:$J$81</definedName>
    <definedName name="_xlnm.Print_Area" localSheetId="1">'Aug 14'!$A$5:$J$81</definedName>
    <definedName name="_xlnm.Print_Area" localSheetId="9">'Dec 13 '!$A$5:$J$85</definedName>
    <definedName name="_xlnm.Print_Area" localSheetId="7">'Feb 14'!$A$3:$J$79</definedName>
    <definedName name="_xlnm.Print_Area" localSheetId="8">'Jan 14'!$A$1:$J$77</definedName>
    <definedName name="_xlnm.Print_Area" localSheetId="2">'July 14'!$A$5:$J$81</definedName>
    <definedName name="_xlnm.Print_Area" localSheetId="3">'June 14'!$A$5:$J$81</definedName>
    <definedName name="_xlnm.Print_Area" localSheetId="6">'Mar 14 '!$A$3:$J$79</definedName>
    <definedName name="_xlnm.Print_Area" localSheetId="4">'May 14'!$A$5:$J$81</definedName>
    <definedName name="_xlnm.Print_Area" localSheetId="10">'Nov 13 '!$A$3:$J$83</definedName>
    <definedName name="_xlnm.Print_Area" localSheetId="11">'Oct 13 '!$A$1:$J$81</definedName>
    <definedName name="_xlnm.Print_Area" localSheetId="12">'Sept 13  '!$A$7:$J$88</definedName>
  </definedNames>
  <calcPr fullCalcOnLoad="1"/>
</workbook>
</file>

<file path=xl/sharedStrings.xml><?xml version="1.0" encoding="utf-8"?>
<sst xmlns="http://schemas.openxmlformats.org/spreadsheetml/2006/main" count="1043" uniqueCount="124">
  <si>
    <t>Tarrant County College District</t>
  </si>
  <si>
    <t>Investment Portfolio Report</t>
  </si>
  <si>
    <t>Book</t>
  </si>
  <si>
    <t>Change</t>
  </si>
  <si>
    <t>Market</t>
  </si>
  <si>
    <t>Accrued</t>
  </si>
  <si>
    <t>Maturity</t>
  </si>
  <si>
    <t>Yield to</t>
  </si>
  <si>
    <t>Value</t>
  </si>
  <si>
    <t>in Book</t>
  </si>
  <si>
    <t>in Market</t>
  </si>
  <si>
    <t>Interest</t>
  </si>
  <si>
    <t>Investment Type</t>
  </si>
  <si>
    <t>Date</t>
  </si>
  <si>
    <t>Investment Pools:</t>
  </si>
  <si>
    <t>TexPool</t>
  </si>
  <si>
    <t>TexSTAR</t>
  </si>
  <si>
    <t>Total Investment Pools</t>
  </si>
  <si>
    <t>U.S. Agency Securities:</t>
  </si>
  <si>
    <t xml:space="preserve"> </t>
  </si>
  <si>
    <t>Total U.S. Agency Securities</t>
  </si>
  <si>
    <t>Total Portfolio</t>
  </si>
  <si>
    <t>Analysis of Investment Type:</t>
  </si>
  <si>
    <t>Analysis of Investment Maturity:</t>
  </si>
  <si>
    <t>Investment Pools</t>
  </si>
  <si>
    <t>Three months or less</t>
  </si>
  <si>
    <t>Four to six months</t>
  </si>
  <si>
    <t>U.S. Agency Securities</t>
  </si>
  <si>
    <t>Seven months to one year</t>
  </si>
  <si>
    <t>More than one year</t>
  </si>
  <si>
    <t>Investment Performance:</t>
  </si>
  <si>
    <t>Yield</t>
  </si>
  <si>
    <t>Total Investment Portfolio</t>
  </si>
  <si>
    <t>13 Week Avg of 13 Week TBill</t>
  </si>
  <si>
    <t>13 Week Avg of 26 Week TBill</t>
  </si>
  <si>
    <t>Spread</t>
  </si>
  <si>
    <t>This report of pooled fund investments is in compliance with the written investment policy and investment strategy approved by the</t>
  </si>
  <si>
    <t>Board of Trustees of the Tarrant County College District and is in compliance with the relevant portions of the Public Funds Investment Act.</t>
  </si>
  <si>
    <t>Address:</t>
  </si>
  <si>
    <t>1500 Houston Street</t>
  </si>
  <si>
    <t>Fort Worth, Texas 76102</t>
  </si>
  <si>
    <t>FHLMC</t>
  </si>
  <si>
    <t>FHLB</t>
  </si>
  <si>
    <t>FNMA</t>
  </si>
  <si>
    <t>Mark E. McClendon</t>
  </si>
  <si>
    <t>Vice Chancellor for Finance</t>
  </si>
  <si>
    <t>Phone: 817-515-5203</t>
  </si>
  <si>
    <t>mark.mcclendon@tccd.edu</t>
  </si>
  <si>
    <t>TexasDaily</t>
  </si>
  <si>
    <t>Commercial Paper:</t>
  </si>
  <si>
    <t>TexasTERM CP</t>
  </si>
  <si>
    <t>Commercial Paper</t>
  </si>
  <si>
    <t>FFCB</t>
  </si>
  <si>
    <t xml:space="preserve">TCCF </t>
  </si>
  <si>
    <t>Lone Star-Corp Overnight Fund</t>
  </si>
  <si>
    <t xml:space="preserve">FNMA </t>
  </si>
  <si>
    <t>TARRANT COUNTY COLLEGE DISTRICT</t>
  </si>
  <si>
    <t xml:space="preserve">Annual Investment Report (Including Deposits) </t>
  </si>
  <si>
    <t>August 31, 2014 Book Value</t>
  </si>
  <si>
    <t>August 31, 2014 Market Value</t>
  </si>
  <si>
    <t>Investment or Deposit Type</t>
  </si>
  <si>
    <t>Publicly Traded Equity and Similar Investments</t>
  </si>
  <si>
    <t>Common Stock (U.S. and foreign stocks held in separately managed accounts or internally managed by institution investment staff; exclude mutual or commingled funds)</t>
  </si>
  <si>
    <t>Equity/Stock Mutual Funds</t>
  </si>
  <si>
    <t>Balanced Mutual Funds (where target allocation is &gt; 50% equities)</t>
  </si>
  <si>
    <t>"Commonfund" Equity Commingled Funds</t>
  </si>
  <si>
    <t>Other Equity Commingled Funds (if primarily invested in publicly traded equities)</t>
  </si>
  <si>
    <t>Preferred Stock</t>
  </si>
  <si>
    <t>Other - list by type</t>
  </si>
  <si>
    <t>Total Publicly Traded Equity and Similar Investments</t>
  </si>
  <si>
    <t>"Other" Investments - Other than Publicly Traded Equity and Debt Investments</t>
  </si>
  <si>
    <t>Real Estate (include direct ownership &amp; investments in real estate limited partnerships, private REITs, or similar vehicles; include a portfolio of publicly traded REITs if managed as a separate asset allocation category  rather than comprising part of a broadly diversified stock portfolio )</t>
  </si>
  <si>
    <t>Other Real Asset Investments (e.g. investments in infrastructure funds)</t>
  </si>
  <si>
    <t>Private Equity</t>
  </si>
  <si>
    <t>Hedge Funds</t>
  </si>
  <si>
    <t>"Commonfund" Alternative Asset Commingled Funds (Real Estate, Private Equity, Hedge Funds, Commodities, etc.)</t>
  </si>
  <si>
    <t>Annuities</t>
  </si>
  <si>
    <t>Commodities</t>
  </si>
  <si>
    <t xml:space="preserve">Collectibles </t>
  </si>
  <si>
    <t>Total "Other" Investments - Other than Publicly Traded Equity &amp; Debt Investments</t>
  </si>
  <si>
    <t>Publicly Traded Debt &amp; Similar Investments&gt;1 year maturity</t>
  </si>
  <si>
    <t>U.S. Government Securities ("Treasuries")</t>
  </si>
  <si>
    <t>U.S. Government Agency Securities ("Agencies")</t>
  </si>
  <si>
    <t>Mortgage Pass-Throughs - "Agency"</t>
  </si>
  <si>
    <t>Mortgage Pass-Throughs - "Private Label"</t>
  </si>
  <si>
    <t>Asset-Backed Securities (ABS)  (other than mortgage-backed securities)</t>
  </si>
  <si>
    <t>Sovereign Debt (non-U.S.)</t>
  </si>
  <si>
    <t xml:space="preserve">Municipal Obligations </t>
  </si>
  <si>
    <t>Collateralized Mortgage Obligations (CMOs) - list below by category</t>
  </si>
  <si>
    <t xml:space="preserve">   Interest Only Strips (IOs)</t>
  </si>
  <si>
    <t xml:space="preserve">   Principal Only Strips (POs)</t>
  </si>
  <si>
    <t xml:space="preserve">   Inverse Floaters</t>
  </si>
  <si>
    <t xml:space="preserve">   Stated Final Maturity longer than 10 years</t>
  </si>
  <si>
    <t xml:space="preserve">   Other CMOs - "Agency"</t>
  </si>
  <si>
    <t xml:space="preserve">   Other CMOs - "Private Label"</t>
  </si>
  <si>
    <t>Corporate Obligations (U.S. or foreign companies) - list below by rating</t>
  </si>
  <si>
    <t xml:space="preserve">   Highly Rated (AAA/AA or equivalent)</t>
  </si>
  <si>
    <t xml:space="preserve">   Other Investment Grade (A/BBB or equivalent) </t>
  </si>
  <si>
    <t xml:space="preserve">   High Yield Bonds (&lt;BBB or equivalent)</t>
  </si>
  <si>
    <t xml:space="preserve">   Not Rated (NR)</t>
  </si>
  <si>
    <t>Fixed Income/Bond Mutual Funds (longer term; registered with the SEC)</t>
  </si>
  <si>
    <t>Balanced  Mutual Funds (where target allocation is &gt; 50% bonds or other debt securities)</t>
  </si>
  <si>
    <t>"Commonfund" Fixed Income/Bond Commingled Funds</t>
  </si>
  <si>
    <t>Other Fixed Income/Bond Commingled Funds (primarily invested in publicly traded debt securities; not registered with the SEC)</t>
  </si>
  <si>
    <t>GICs (Guaranteed Investment Contracts)</t>
  </si>
  <si>
    <t>Total Publicly Traded Debt &amp; Similar Investments &gt;1 year</t>
  </si>
  <si>
    <t>Short-Term Investments &amp; Deposits</t>
  </si>
  <si>
    <t>Bankers' Acceptances</t>
  </si>
  <si>
    <t>Commercial Paper - A1/P1 (or equivalent)</t>
  </si>
  <si>
    <t>Other Commercial Paper - lower rated</t>
  </si>
  <si>
    <t>Repurchase Agreements (Repos)</t>
  </si>
  <si>
    <t>Money Market Mutual Funds (registered with the SEC)</t>
  </si>
  <si>
    <t xml:space="preserve">Short-Term Mutual Funds Other than Money Market Mutual Funds (registered with the SEC)   </t>
  </si>
  <si>
    <t>Public Funds Investment Pool Created to Function as a Money Market Mutual Fund (not registered w/ SEC but "2a7-like")</t>
  </si>
  <si>
    <t xml:space="preserve">   TexPool (and TexPool Prime)   </t>
  </si>
  <si>
    <t xml:space="preserve">   Other Public Funds Investment Pools Functioning as Money Market Mutual Funds </t>
  </si>
  <si>
    <t xml:space="preserve">Other Investment Pools - Short-Term (not created to function as a money market mutual fund)   </t>
  </si>
  <si>
    <t>Certificates of Deposit (CD) - Nonnegotiable</t>
  </si>
  <si>
    <t>Certificates of Deposit (CD) - Negotiable</t>
  </si>
  <si>
    <t>Bank Deposits</t>
  </si>
  <si>
    <t>Cash Held at State Treasury</t>
  </si>
  <si>
    <t>Securities Lending Collateral Reinvestments (direct investments or share of pooled collateral)</t>
  </si>
  <si>
    <t>Total Short-Term Investments &amp; Deposits</t>
  </si>
  <si>
    <t>TOTAL INVESTMENTS and DEPOSITS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</si>
</sst>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dd\-mmm\-yy_)"/>
    <numFmt numFmtId="167" formatCode="0.000%"/>
    <numFmt numFmtId="168" formatCode="m/d/yy;@"/>
    <numFmt numFmtId="169" formatCode="#,##0.00000_);\(#,##0.00000\)"/>
    <numFmt numFmtId="170" formatCode="0.0%"/>
    <numFmt numFmtId="171" formatCode="mm/dd/yy;@"/>
    <numFmt numFmtId="172" formatCode="0_)"/>
    <numFmt numFmtId="173" formatCode="_(* #,##0_);_(* \(#,##0\);_(* &quot;-&quot;??_);_(@_)"/>
    <numFmt numFmtId="174" formatCode="0.0000%"/>
    <numFmt numFmtId="175" formatCode="m/d/yy"/>
    <numFmt numFmtId="176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u val="single"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/>
      <bottom style="double">
        <color indexed="8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39" fontId="4" fillId="0" borderId="0" xfId="0" applyNumberFormat="1" applyFont="1" applyFill="1" applyAlignment="1" applyProtection="1">
      <alignment/>
      <protection locked="0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 applyProtection="1">
      <alignment horizontal="center"/>
      <protection/>
    </xf>
    <xf numFmtId="165" fontId="0" fillId="0" borderId="0" xfId="0" applyNumberFormat="1" applyFont="1" applyFill="1" applyAlignment="1">
      <alignment horizontal="center"/>
    </xf>
    <xf numFmtId="3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0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right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170" fontId="0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right"/>
    </xf>
    <xf numFmtId="9" fontId="0" fillId="0" borderId="13" xfId="0" applyNumberFormat="1" applyFont="1" applyFill="1" applyBorder="1" applyAlignment="1" applyProtection="1">
      <alignment/>
      <protection locked="0"/>
    </xf>
    <xf numFmtId="9" fontId="0" fillId="0" borderId="14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right"/>
    </xf>
    <xf numFmtId="10" fontId="0" fillId="0" borderId="0" xfId="0" applyNumberFormat="1" applyFont="1" applyFill="1" applyAlignment="1" applyProtection="1">
      <alignment/>
      <protection/>
    </xf>
    <xf numFmtId="10" fontId="0" fillId="0" borderId="10" xfId="0" applyNumberFormat="1" applyFont="1" applyFill="1" applyBorder="1" applyAlignment="1" applyProtection="1">
      <alignment/>
      <protection locked="0"/>
    </xf>
    <xf numFmtId="10" fontId="0" fillId="0" borderId="14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43" fillId="0" borderId="0" xfId="53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43" fillId="0" borderId="0" xfId="53" applyBorder="1" applyAlignment="1" applyProtection="1">
      <alignment/>
      <protection/>
    </xf>
    <xf numFmtId="0" fontId="0" fillId="0" borderId="0" xfId="0" applyFont="1" applyFill="1" applyAlignment="1">
      <alignment/>
    </xf>
    <xf numFmtId="37" fontId="0" fillId="0" borderId="0" xfId="44" applyNumberFormat="1" applyFont="1" applyFill="1" applyAlignment="1">
      <alignment horizontal="right"/>
    </xf>
    <xf numFmtId="167" fontId="0" fillId="0" borderId="0" xfId="61" applyNumberFormat="1" applyFont="1" applyFill="1" applyAlignment="1" applyProtection="1">
      <alignment horizontal="center"/>
      <protection/>
    </xf>
    <xf numFmtId="10" fontId="0" fillId="0" borderId="0" xfId="61" applyNumberFormat="1" applyFont="1" applyBorder="1" applyAlignment="1" applyProtection="1">
      <alignment horizontal="center"/>
      <protection/>
    </xf>
    <xf numFmtId="10" fontId="0" fillId="0" borderId="0" xfId="61" applyNumberFormat="1" applyFont="1" applyAlignment="1" applyProtection="1">
      <alignment horizontal="center"/>
      <protection/>
    </xf>
    <xf numFmtId="37" fontId="0" fillId="0" borderId="15" xfId="44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Alignment="1" applyProtection="1">
      <alignment horizontal="center"/>
      <protection/>
    </xf>
    <xf numFmtId="167" fontId="0" fillId="0" borderId="0" xfId="61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9" fontId="0" fillId="0" borderId="16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4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fill"/>
    </xf>
    <xf numFmtId="0" fontId="6" fillId="0" borderId="0" xfId="0" applyFont="1" applyFill="1" applyBorder="1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43" fontId="4" fillId="0" borderId="0" xfId="44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0" fontId="0" fillId="0" borderId="0" xfId="57" applyFont="1">
      <alignment/>
      <protection/>
    </xf>
    <xf numFmtId="165" fontId="0" fillId="0" borderId="0" xfId="57" applyNumberFormat="1" applyFont="1" applyAlignment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horizontal="right"/>
      <protection/>
    </xf>
    <xf numFmtId="0" fontId="0" fillId="33" borderId="0" xfId="57" applyFont="1" applyFill="1">
      <alignment/>
      <protection/>
    </xf>
    <xf numFmtId="0" fontId="0" fillId="0" borderId="0" xfId="57" applyFont="1" applyAlignment="1">
      <alignment horizontal="center"/>
      <protection/>
    </xf>
    <xf numFmtId="3" fontId="0" fillId="0" borderId="0" xfId="57" applyNumberFormat="1" applyFont="1">
      <alignment/>
      <protection/>
    </xf>
    <xf numFmtId="3" fontId="0" fillId="0" borderId="0" xfId="57" applyNumberFormat="1" applyFont="1" applyFill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/>
      <protection/>
    </xf>
    <xf numFmtId="3" fontId="0" fillId="0" borderId="0" xfId="57" applyNumberFormat="1" applyFont="1" applyFill="1" applyBorder="1">
      <alignment/>
      <protection/>
    </xf>
    <xf numFmtId="0" fontId="2" fillId="0" borderId="0" xfId="57" applyFont="1" applyFill="1" applyBorder="1" applyAlignment="1">
      <alignment horizontal="center"/>
      <protection/>
    </xf>
    <xf numFmtId="165" fontId="0" fillId="0" borderId="0" xfId="57" applyNumberFormat="1" applyFont="1" applyFill="1" applyAlignment="1">
      <alignment horizontal="right"/>
      <protection/>
    </xf>
    <xf numFmtId="37" fontId="0" fillId="0" borderId="0" xfId="57" applyNumberFormat="1" applyFont="1" applyFill="1" applyProtection="1">
      <alignment/>
      <protection/>
    </xf>
    <xf numFmtId="175" fontId="2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10" fontId="0" fillId="0" borderId="0" xfId="57" applyNumberFormat="1" applyFont="1" applyFill="1" applyAlignment="1" applyProtection="1">
      <alignment horizontal="center"/>
      <protection/>
    </xf>
    <xf numFmtId="165" fontId="0" fillId="0" borderId="0" xfId="57" applyNumberFormat="1" applyFont="1" applyFill="1" applyAlignment="1">
      <alignment horizontal="center"/>
      <protection/>
    </xf>
    <xf numFmtId="39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Border="1" applyAlignment="1">
      <alignment horizontal="right"/>
      <protection/>
    </xf>
    <xf numFmtId="0" fontId="3" fillId="0" borderId="0" xfId="57" applyFont="1" applyFill="1" applyBorder="1" applyAlignment="1">
      <alignment horizontal="left"/>
      <protection/>
    </xf>
    <xf numFmtId="165" fontId="3" fillId="0" borderId="0" xfId="57" applyNumberFormat="1" applyFont="1" applyFill="1" applyBorder="1" applyAlignment="1">
      <alignment horizontal="center"/>
      <protection/>
    </xf>
    <xf numFmtId="10" fontId="3" fillId="0" borderId="0" xfId="57" applyNumberFormat="1" applyFont="1" applyFill="1" applyBorder="1" applyAlignment="1" applyProtection="1">
      <alignment horizontal="center"/>
      <protection/>
    </xf>
    <xf numFmtId="165" fontId="3" fillId="0" borderId="0" xfId="57" applyNumberFormat="1" applyFont="1" applyFill="1" applyBorder="1" applyAlignment="1" applyProtection="1">
      <alignment horizontal="center"/>
      <protection locked="0"/>
    </xf>
    <xf numFmtId="3" fontId="2" fillId="0" borderId="0" xfId="57" applyNumberFormat="1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0" xfId="57" applyFont="1" applyProtection="1">
      <alignment/>
      <protection/>
    </xf>
    <xf numFmtId="10" fontId="0" fillId="0" borderId="0" xfId="57" applyNumberFormat="1" applyFont="1" applyAlignment="1" applyProtection="1">
      <alignment horizontal="center"/>
      <protection/>
    </xf>
    <xf numFmtId="39" fontId="4" fillId="0" borderId="0" xfId="57" applyNumberFormat="1" applyFont="1" applyFill="1" applyProtection="1">
      <alignment/>
      <protection locked="0"/>
    </xf>
    <xf numFmtId="172" fontId="0" fillId="0" borderId="0" xfId="57" applyNumberFormat="1" applyFont="1" applyFill="1" applyBorder="1" applyAlignment="1" applyProtection="1">
      <alignment horizontal="center"/>
      <protection/>
    </xf>
    <xf numFmtId="165" fontId="0" fillId="0" borderId="0" xfId="57" applyNumberFormat="1" applyFont="1" applyAlignment="1" applyProtection="1">
      <alignment horizontal="right"/>
      <protection/>
    </xf>
    <xf numFmtId="3" fontId="0" fillId="0" borderId="0" xfId="57" applyNumberFormat="1" applyFont="1" applyFill="1" applyProtection="1">
      <alignment/>
      <protection/>
    </xf>
    <xf numFmtId="37" fontId="0" fillId="0" borderId="0" xfId="57" applyNumberFormat="1" applyFont="1" applyFill="1" applyBorder="1" applyProtection="1">
      <alignment/>
      <protection/>
    </xf>
    <xf numFmtId="165" fontId="0" fillId="0" borderId="0" xfId="57" applyNumberFormat="1" applyFont="1" applyFill="1" applyBorder="1" applyAlignment="1">
      <alignment horizontal="center"/>
      <protection/>
    </xf>
    <xf numFmtId="167" fontId="0" fillId="0" borderId="0" xfId="57" applyNumberFormat="1" applyFont="1" applyFill="1" applyAlignment="1" applyProtection="1">
      <alignment horizontal="center"/>
      <protection/>
    </xf>
    <xf numFmtId="172" fontId="4" fillId="0" borderId="0" xfId="57" applyNumberFormat="1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Protection="1">
      <alignment/>
      <protection/>
    </xf>
    <xf numFmtId="3" fontId="0" fillId="0" borderId="0" xfId="57" applyNumberFormat="1" applyFill="1" applyBorder="1" applyAlignment="1">
      <alignment horizontal="right"/>
      <protection/>
    </xf>
    <xf numFmtId="165" fontId="0" fillId="0" borderId="0" xfId="57" applyNumberFormat="1" applyFont="1" applyBorder="1" applyAlignment="1" applyProtection="1">
      <alignment horizontal="right"/>
      <protection/>
    </xf>
    <xf numFmtId="37" fontId="0" fillId="0" borderId="11" xfId="57" applyNumberFormat="1" applyFont="1" applyFill="1" applyBorder="1" applyAlignment="1" applyProtection="1">
      <alignment horizontal="right"/>
      <protection/>
    </xf>
    <xf numFmtId="3" fontId="0" fillId="0" borderId="0" xfId="57" applyNumberFormat="1" applyFont="1" applyBorder="1">
      <alignment/>
      <protection/>
    </xf>
    <xf numFmtId="0" fontId="0" fillId="0" borderId="11" xfId="57" applyFont="1" applyBorder="1">
      <alignment/>
      <protection/>
    </xf>
    <xf numFmtId="37" fontId="0" fillId="0" borderId="0" xfId="57" applyNumberFormat="1" applyFont="1" applyFill="1" applyBorder="1" applyAlignment="1" applyProtection="1">
      <alignment horizontal="right"/>
      <protection/>
    </xf>
    <xf numFmtId="165" fontId="0" fillId="0" borderId="0" xfId="57" applyNumberFormat="1" applyFont="1" applyAlignment="1" applyProtection="1">
      <alignment horizontal="center"/>
      <protection/>
    </xf>
    <xf numFmtId="0" fontId="0" fillId="0" borderId="0" xfId="57" applyFont="1" applyBorder="1" applyProtection="1">
      <alignment/>
      <protection/>
    </xf>
    <xf numFmtId="168" fontId="0" fillId="0" borderId="0" xfId="57" applyNumberFormat="1" applyFont="1" applyBorder="1" applyAlignment="1" applyProtection="1">
      <alignment horizontal="right"/>
      <protection/>
    </xf>
    <xf numFmtId="171" fontId="0" fillId="0" borderId="0" xfId="57" applyNumberFormat="1" applyFont="1" applyAlignment="1">
      <alignment horizontal="center"/>
      <protection/>
    </xf>
    <xf numFmtId="37" fontId="0" fillId="0" borderId="0" xfId="57" applyNumberFormat="1" applyFont="1" applyFill="1" applyAlignment="1">
      <alignment horizontal="right"/>
      <protection/>
    </xf>
    <xf numFmtId="171" fontId="0" fillId="0" borderId="0" xfId="57" applyNumberFormat="1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4" fontId="0" fillId="0" borderId="0" xfId="57" applyNumberFormat="1" applyFont="1" applyFill="1" applyBorder="1">
      <alignment/>
      <protection/>
    </xf>
    <xf numFmtId="168" fontId="0" fillId="0" borderId="0" xfId="57" applyNumberFormat="1" applyFont="1" applyFill="1" applyAlignment="1">
      <alignment horizontal="center"/>
      <protection/>
    </xf>
    <xf numFmtId="168" fontId="0" fillId="0" borderId="0" xfId="57" applyNumberFormat="1" applyFont="1" applyAlignment="1">
      <alignment horizontal="right"/>
      <protection/>
    </xf>
    <xf numFmtId="167" fontId="0" fillId="0" borderId="0" xfId="57" applyNumberFormat="1" applyFont="1">
      <alignment/>
      <protection/>
    </xf>
    <xf numFmtId="37" fontId="0" fillId="0" borderId="0" xfId="57" applyNumberFormat="1" applyFont="1" applyProtection="1">
      <alignment/>
      <protection/>
    </xf>
    <xf numFmtId="37" fontId="0" fillId="0" borderId="12" xfId="57" applyNumberFormat="1" applyFont="1" applyFill="1" applyBorder="1" applyAlignment="1" applyProtection="1">
      <alignment horizontal="right"/>
      <protection locked="0"/>
    </xf>
    <xf numFmtId="172" fontId="0" fillId="0" borderId="0" xfId="57" applyNumberFormat="1" applyFont="1" applyFill="1" applyBorder="1" applyProtection="1">
      <alignment/>
      <protection/>
    </xf>
    <xf numFmtId="173" fontId="0" fillId="0" borderId="0" xfId="44" applyNumberFormat="1" applyFont="1" applyFill="1" applyBorder="1" applyAlignment="1">
      <alignment/>
    </xf>
    <xf numFmtId="166" fontId="0" fillId="0" borderId="0" xfId="57" applyNumberFormat="1" applyFont="1" applyProtection="1">
      <alignment/>
      <protection/>
    </xf>
    <xf numFmtId="0" fontId="2" fillId="0" borderId="0" xfId="57" applyFont="1" applyFill="1" applyBorder="1">
      <alignment/>
      <protection/>
    </xf>
    <xf numFmtId="3" fontId="2" fillId="0" borderId="0" xfId="57" applyNumberFormat="1" applyFont="1" applyFill="1" applyBorder="1">
      <alignment/>
      <protection/>
    </xf>
    <xf numFmtId="170" fontId="2" fillId="0" borderId="0" xfId="57" applyNumberFormat="1" applyFont="1" applyFill="1" applyBorder="1" applyAlignment="1">
      <alignment horizontal="center"/>
      <protection/>
    </xf>
    <xf numFmtId="167" fontId="2" fillId="0" borderId="0" xfId="61" applyNumberFormat="1" applyFont="1" applyFill="1" applyBorder="1" applyAlignment="1">
      <alignment horizontal="center"/>
    </xf>
    <xf numFmtId="169" fontId="0" fillId="0" borderId="0" xfId="57" applyNumberFormat="1" applyFont="1" applyFill="1" applyProtection="1">
      <alignment/>
      <protection/>
    </xf>
    <xf numFmtId="9" fontId="0" fillId="0" borderId="0" xfId="57" applyNumberFormat="1" applyFont="1" applyFill="1" applyProtection="1">
      <alignment/>
      <protection/>
    </xf>
    <xf numFmtId="170" fontId="0" fillId="0" borderId="0" xfId="57" applyNumberFormat="1" applyFont="1" applyFill="1" applyProtection="1">
      <alignment/>
      <protection/>
    </xf>
    <xf numFmtId="9" fontId="0" fillId="0" borderId="0" xfId="57" applyNumberFormat="1" applyFont="1" applyFill="1" applyProtection="1">
      <alignment/>
      <protection locked="0"/>
    </xf>
    <xf numFmtId="176" fontId="0" fillId="0" borderId="0" xfId="57" applyNumberFormat="1" applyFont="1" applyFill="1" applyBorder="1">
      <alignment/>
      <protection/>
    </xf>
    <xf numFmtId="0" fontId="0" fillId="0" borderId="0" xfId="57" applyFont="1" applyAlignment="1">
      <alignment horizontal="right"/>
      <protection/>
    </xf>
    <xf numFmtId="10" fontId="0" fillId="0" borderId="0" xfId="61" applyNumberFormat="1" applyFont="1" applyFill="1" applyBorder="1" applyAlignment="1">
      <alignment/>
    </xf>
    <xf numFmtId="9" fontId="0" fillId="0" borderId="16" xfId="57" applyNumberFormat="1" applyFont="1" applyFill="1" applyBorder="1" applyProtection="1">
      <alignment/>
      <protection/>
    </xf>
    <xf numFmtId="9" fontId="0" fillId="0" borderId="13" xfId="57" applyNumberFormat="1" applyFont="1" applyFill="1" applyBorder="1" applyProtection="1">
      <alignment/>
      <protection locked="0"/>
    </xf>
    <xf numFmtId="9" fontId="0" fillId="0" borderId="14" xfId="57" applyNumberFormat="1" applyFont="1" applyFill="1" applyBorder="1" applyProtection="1">
      <alignment/>
      <protection/>
    </xf>
    <xf numFmtId="0" fontId="0" fillId="0" borderId="10" xfId="57" applyFont="1" applyFill="1" applyBorder="1" applyAlignment="1">
      <alignment horizontal="right"/>
      <protection/>
    </xf>
    <xf numFmtId="10" fontId="0" fillId="0" borderId="0" xfId="57" applyNumberFormat="1" applyFont="1" applyFill="1" applyProtection="1">
      <alignment/>
      <protection/>
    </xf>
    <xf numFmtId="10" fontId="0" fillId="0" borderId="10" xfId="57" applyNumberFormat="1" applyFont="1" applyFill="1" applyBorder="1" applyProtection="1">
      <alignment/>
      <protection locked="0"/>
    </xf>
    <xf numFmtId="10" fontId="0" fillId="0" borderId="14" xfId="57" applyNumberFormat="1" applyFont="1" applyFill="1" applyBorder="1" applyProtection="1">
      <alignment/>
      <protection/>
    </xf>
    <xf numFmtId="10" fontId="0" fillId="0" borderId="0" xfId="57" applyNumberFormat="1" applyFont="1" applyFill="1" applyBorder="1" applyProtection="1">
      <alignment/>
      <protection/>
    </xf>
    <xf numFmtId="10" fontId="4" fillId="0" borderId="0" xfId="57" applyNumberFormat="1" applyFont="1" applyFill="1" applyBorder="1" applyProtection="1">
      <alignment/>
      <protection locked="0"/>
    </xf>
    <xf numFmtId="0" fontId="3" fillId="0" borderId="10" xfId="57" applyFont="1" applyBorder="1">
      <alignment/>
      <protection/>
    </xf>
    <xf numFmtId="165" fontId="3" fillId="0" borderId="10" xfId="57" applyNumberFormat="1" applyFont="1" applyBorder="1" applyAlignment="1">
      <alignment horizontal="right"/>
      <protection/>
    </xf>
    <xf numFmtId="0" fontId="0" fillId="0" borderId="13" xfId="57" applyFont="1" applyFill="1" applyBorder="1">
      <alignment/>
      <protection/>
    </xf>
    <xf numFmtId="0" fontId="3" fillId="0" borderId="0" xfId="57" applyFont="1" applyBorder="1">
      <alignment/>
      <protection/>
    </xf>
    <xf numFmtId="165" fontId="3" fillId="0" borderId="0" xfId="57" applyNumberFormat="1" applyFont="1" applyBorder="1" applyAlignment="1">
      <alignment horizontal="right"/>
      <protection/>
    </xf>
    <xf numFmtId="0" fontId="0" fillId="0" borderId="0" xfId="57" applyFont="1" applyAlignment="1">
      <alignment horizontal="left"/>
      <protection/>
    </xf>
    <xf numFmtId="165" fontId="0" fillId="0" borderId="0" xfId="57" applyNumberFormat="1" applyFont="1" applyFill="1" applyBorder="1" applyAlignment="1">
      <alignment horizontal="right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Protection="1">
      <alignment/>
      <protection locked="0"/>
    </xf>
    <xf numFmtId="174" fontId="0" fillId="0" borderId="0" xfId="57" applyNumberFormat="1" applyFont="1" applyFill="1" applyBorder="1" applyProtection="1">
      <alignment/>
      <protection/>
    </xf>
    <xf numFmtId="37" fontId="4" fillId="0" borderId="0" xfId="57" applyNumberFormat="1" applyFont="1" applyFill="1" applyBorder="1" applyProtection="1">
      <alignment/>
      <protection locked="0"/>
    </xf>
    <xf numFmtId="0" fontId="0" fillId="0" borderId="0" xfId="57" applyFont="1" applyFill="1" applyBorder="1" applyAlignment="1">
      <alignment horizontal="fill"/>
      <protection/>
    </xf>
    <xf numFmtId="0" fontId="6" fillId="0" borderId="0" xfId="57" applyFont="1" applyFill="1" applyBorder="1">
      <alignment/>
      <protection/>
    </xf>
    <xf numFmtId="170" fontId="0" fillId="0" borderId="0" xfId="57" applyNumberFormat="1" applyFont="1" applyFill="1" applyBorder="1" applyProtection="1">
      <alignment/>
      <protection/>
    </xf>
    <xf numFmtId="166" fontId="0" fillId="0" borderId="0" xfId="57" applyNumberFormat="1" applyFont="1" applyFill="1" applyBorder="1" applyProtection="1">
      <alignment/>
      <protection/>
    </xf>
    <xf numFmtId="37" fontId="4" fillId="0" borderId="0" xfId="57" applyNumberFormat="1" applyFont="1" applyFill="1" applyBorder="1" applyAlignment="1" applyProtection="1">
      <alignment horizontal="right"/>
      <protection locked="0"/>
    </xf>
    <xf numFmtId="37" fontId="0" fillId="0" borderId="0" xfId="57" applyNumberFormat="1" applyFont="1" applyFill="1" applyBorder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3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39" fontId="11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39" fontId="13" fillId="0" borderId="0" xfId="0" applyNumberFormat="1" applyFont="1" applyAlignment="1">
      <alignment/>
    </xf>
    <xf numFmtId="43" fontId="13" fillId="0" borderId="0" xfId="42" applyFont="1" applyFill="1" applyAlignment="1">
      <alignment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43" fontId="13" fillId="0" borderId="0" xfId="42" applyFont="1" applyAlignment="1">
      <alignment/>
    </xf>
    <xf numFmtId="0" fontId="14" fillId="0" borderId="0" xfId="0" applyFont="1" applyAlignment="1">
      <alignment/>
    </xf>
    <xf numFmtId="43" fontId="14" fillId="0" borderId="0" xfId="42" applyFont="1" applyAlignment="1">
      <alignment/>
    </xf>
    <xf numFmtId="0" fontId="12" fillId="0" borderId="0" xfId="0" applyFont="1" applyAlignment="1">
      <alignment/>
    </xf>
    <xf numFmtId="43" fontId="12" fillId="0" borderId="0" xfId="42" applyFont="1" applyAlignment="1">
      <alignment/>
    </xf>
    <xf numFmtId="0" fontId="12" fillId="0" borderId="0" xfId="0" applyFont="1" applyAlignment="1">
      <alignment wrapText="1"/>
    </xf>
    <xf numFmtId="43" fontId="13" fillId="0" borderId="13" xfId="42" applyFont="1" applyBorder="1" applyAlignment="1">
      <alignment/>
    </xf>
    <xf numFmtId="39" fontId="13" fillId="0" borderId="13" xfId="0" applyNumberFormat="1" applyFont="1" applyBorder="1" applyAlignment="1">
      <alignment/>
    </xf>
    <xf numFmtId="0" fontId="12" fillId="0" borderId="0" xfId="0" applyFont="1" applyAlignment="1">
      <alignment horizontal="right" wrapText="1"/>
    </xf>
    <xf numFmtId="39" fontId="12" fillId="0" borderId="0" xfId="0" applyNumberFormat="1" applyFont="1" applyAlignment="1">
      <alignment/>
    </xf>
    <xf numFmtId="0" fontId="13" fillId="0" borderId="0" xfId="0" applyNumberFormat="1" applyFont="1" applyAlignment="1">
      <alignment wrapText="1"/>
    </xf>
    <xf numFmtId="0" fontId="15" fillId="0" borderId="0" xfId="0" applyFont="1" applyAlignment="1">
      <alignment/>
    </xf>
    <xf numFmtId="43" fontId="15" fillId="0" borderId="0" xfId="42" applyFont="1" applyAlignment="1">
      <alignment/>
    </xf>
    <xf numFmtId="0" fontId="0" fillId="0" borderId="0" xfId="0" applyAlignment="1">
      <alignment wrapText="1"/>
    </xf>
    <xf numFmtId="0" fontId="14" fillId="0" borderId="0" xfId="0" applyFont="1" applyFill="1" applyAlignment="1">
      <alignment/>
    </xf>
    <xf numFmtId="0" fontId="14" fillId="0" borderId="13" xfId="0" applyFont="1" applyBorder="1" applyAlignment="1">
      <alignment/>
    </xf>
    <xf numFmtId="39" fontId="10" fillId="0" borderId="13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Alignment="1">
      <alignment/>
    </xf>
    <xf numFmtId="0" fontId="13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3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9" fontId="10" fillId="0" borderId="0" xfId="0" applyNumberFormat="1" applyFont="1" applyAlignment="1">
      <alignment horizontal="center" wrapText="1"/>
    </xf>
    <xf numFmtId="0" fontId="12" fillId="0" borderId="1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 quotePrefix="1">
      <alignment horizontal="center" vertical="center"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164" fontId="2" fillId="0" borderId="0" xfId="57" applyNumberFormat="1" applyFont="1" applyFill="1" applyAlignment="1">
      <alignment horizontal="center" vertical="center"/>
      <protection/>
    </xf>
    <xf numFmtId="164" fontId="2" fillId="0" borderId="0" xfId="57" applyNumberFormat="1" applyFont="1" applyFill="1" applyAlignment="1" quotePrefix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64</xdr:row>
      <xdr:rowOff>57150</xdr:rowOff>
    </xdr:from>
    <xdr:to>
      <xdr:col>3</xdr:col>
      <xdr:colOff>19050</xdr:colOff>
      <xdr:row>70</xdr:row>
      <xdr:rowOff>57150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2650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47625</xdr:rowOff>
    </xdr:from>
    <xdr:to>
      <xdr:col>3</xdr:col>
      <xdr:colOff>19050</xdr:colOff>
      <xdr:row>70</xdr:row>
      <xdr:rowOff>47625</xdr:rowOff>
    </xdr:to>
    <xdr:pic>
      <xdr:nvPicPr>
        <xdr:cNvPr id="2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63125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64</xdr:row>
      <xdr:rowOff>57150</xdr:rowOff>
    </xdr:from>
    <xdr:to>
      <xdr:col>3</xdr:col>
      <xdr:colOff>209550</xdr:colOff>
      <xdr:row>70</xdr:row>
      <xdr:rowOff>19050</xdr:rowOff>
    </xdr:to>
    <xdr:pic>
      <xdr:nvPicPr>
        <xdr:cNvPr id="1" name="Picture 1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848850"/>
          <a:ext cx="2695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68</xdr:row>
      <xdr:rowOff>95250</xdr:rowOff>
    </xdr:from>
    <xdr:to>
      <xdr:col>3</xdr:col>
      <xdr:colOff>19050</xdr:colOff>
      <xdr:row>74</xdr:row>
      <xdr:rowOff>47625</xdr:rowOff>
    </xdr:to>
    <xdr:pic>
      <xdr:nvPicPr>
        <xdr:cNvPr id="1" name="Picture 3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534650"/>
          <a:ext cx="2686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68</xdr:row>
      <xdr:rowOff>85725</xdr:rowOff>
    </xdr:from>
    <xdr:to>
      <xdr:col>3</xdr:col>
      <xdr:colOff>47625</xdr:colOff>
      <xdr:row>74</xdr:row>
      <xdr:rowOff>38100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525125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64</xdr:row>
      <xdr:rowOff>57150</xdr:rowOff>
    </xdr:from>
    <xdr:to>
      <xdr:col>3</xdr:col>
      <xdr:colOff>19050</xdr:colOff>
      <xdr:row>70</xdr:row>
      <xdr:rowOff>57150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2650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114300</xdr:rowOff>
    </xdr:from>
    <xdr:to>
      <xdr:col>3</xdr:col>
      <xdr:colOff>19050</xdr:colOff>
      <xdr:row>72</xdr:row>
      <xdr:rowOff>38100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53650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114300</xdr:rowOff>
    </xdr:from>
    <xdr:to>
      <xdr:col>3</xdr:col>
      <xdr:colOff>19050</xdr:colOff>
      <xdr:row>72</xdr:row>
      <xdr:rowOff>38100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53650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114300</xdr:rowOff>
    </xdr:from>
    <xdr:to>
      <xdr:col>3</xdr:col>
      <xdr:colOff>19050</xdr:colOff>
      <xdr:row>72</xdr:row>
      <xdr:rowOff>38100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53650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66</xdr:row>
      <xdr:rowOff>76200</xdr:rowOff>
    </xdr:from>
    <xdr:to>
      <xdr:col>3</xdr:col>
      <xdr:colOff>180975</xdr:colOff>
      <xdr:row>72</xdr:row>
      <xdr:rowOff>76200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115550"/>
          <a:ext cx="2686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66</xdr:row>
      <xdr:rowOff>76200</xdr:rowOff>
    </xdr:from>
    <xdr:to>
      <xdr:col>3</xdr:col>
      <xdr:colOff>123825</xdr:colOff>
      <xdr:row>72</xdr:row>
      <xdr:rowOff>76200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115550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64</xdr:row>
      <xdr:rowOff>85725</xdr:rowOff>
    </xdr:from>
    <xdr:to>
      <xdr:col>3</xdr:col>
      <xdr:colOff>171450</xdr:colOff>
      <xdr:row>70</xdr:row>
      <xdr:rowOff>47625</xdr:rowOff>
    </xdr:to>
    <xdr:pic>
      <xdr:nvPicPr>
        <xdr:cNvPr id="1" name="Picture 3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858375"/>
          <a:ext cx="2705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64</xdr:row>
      <xdr:rowOff>104775</xdr:rowOff>
    </xdr:from>
    <xdr:to>
      <xdr:col>3</xdr:col>
      <xdr:colOff>228600</xdr:colOff>
      <xdr:row>70</xdr:row>
      <xdr:rowOff>57150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896475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Lori%20Lester\2013-2014\Investments\Board%20Report%202013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Linzy%20Brannan\Investments\Board%20Report%202013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January 2014"/>
      <sheetName val="December 2013"/>
      <sheetName val="November 2013"/>
      <sheetName val="October 2013"/>
      <sheetName val="September 2013"/>
      <sheetName val="August 2013"/>
      <sheetName val="T-Bill"/>
    </sheetNames>
    <sheetDataSet>
      <sheetData sheetId="7">
        <row r="772">
          <cell r="D772">
            <v>0.0004223076923076923</v>
          </cell>
        </row>
        <row r="780">
          <cell r="G780">
            <v>0.0006784615384615384</v>
          </cell>
        </row>
        <row r="789">
          <cell r="D789">
            <v>0.0006876923076923078</v>
          </cell>
          <cell r="G789">
            <v>0.0009584615384615385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-Bill"/>
      <sheetName val="April 2014"/>
      <sheetName val="March 2014"/>
      <sheetName val="February 2014"/>
      <sheetName val="January 2014"/>
      <sheetName val="December 2013"/>
      <sheetName val="November 2013"/>
      <sheetName val="October 2013"/>
      <sheetName val="September 2013"/>
      <sheetName val="August 2013"/>
      <sheetName val="May 2014"/>
      <sheetName val="July 2014"/>
      <sheetName val="June 2014"/>
    </sheetNames>
    <sheetDataSet>
      <sheetData sheetId="1">
        <row r="796">
          <cell r="D796">
            <v>0.0005784615384615387</v>
          </cell>
          <cell r="G796">
            <v>0.0008153846153846154</v>
          </cell>
        </row>
      </sheetData>
      <sheetData sheetId="5">
        <row r="17">
          <cell r="F17">
            <v>49019147</v>
          </cell>
          <cell r="I17">
            <v>49019147</v>
          </cell>
        </row>
        <row r="18">
          <cell r="F18">
            <v>63089329</v>
          </cell>
          <cell r="I18">
            <v>63089329</v>
          </cell>
        </row>
        <row r="19">
          <cell r="F19">
            <v>32918</v>
          </cell>
          <cell r="I19">
            <v>32918</v>
          </cell>
        </row>
        <row r="20">
          <cell r="F20">
            <v>49926502</v>
          </cell>
          <cell r="I20">
            <v>49926502</v>
          </cell>
        </row>
        <row r="21">
          <cell r="F21">
            <v>8203217</v>
          </cell>
          <cell r="I21">
            <v>8335094</v>
          </cell>
        </row>
        <row r="29">
          <cell r="F29">
            <v>10000000</v>
          </cell>
          <cell r="I29">
            <v>9975244</v>
          </cell>
        </row>
        <row r="30">
          <cell r="F30">
            <v>9993039</v>
          </cell>
          <cell r="I30">
            <v>9964534</v>
          </cell>
        </row>
        <row r="31">
          <cell r="F31">
            <v>10000000</v>
          </cell>
          <cell r="I31">
            <v>9966431</v>
          </cell>
        </row>
        <row r="32">
          <cell r="F32">
            <v>10000000</v>
          </cell>
          <cell r="I32">
            <v>10001087</v>
          </cell>
        </row>
        <row r="33">
          <cell r="F33">
            <v>10182127</v>
          </cell>
          <cell r="I33">
            <v>10144800</v>
          </cell>
        </row>
        <row r="34">
          <cell r="F34">
            <v>10000000</v>
          </cell>
          <cell r="I34">
            <v>9944028</v>
          </cell>
        </row>
        <row r="35">
          <cell r="F35">
            <v>9998471</v>
          </cell>
          <cell r="I35">
            <v>9947151</v>
          </cell>
        </row>
        <row r="36">
          <cell r="F36">
            <v>9998471</v>
          </cell>
          <cell r="I36">
            <v>9985520</v>
          </cell>
        </row>
        <row r="37">
          <cell r="F37">
            <v>19994199</v>
          </cell>
          <cell r="I37">
            <v>19879020</v>
          </cell>
        </row>
        <row r="38">
          <cell r="F38">
            <v>9983655</v>
          </cell>
          <cell r="I38">
            <v>9859269</v>
          </cell>
        </row>
        <row r="39">
          <cell r="F39">
            <v>9996695</v>
          </cell>
          <cell r="I39">
            <v>9859200</v>
          </cell>
        </row>
        <row r="40">
          <cell r="F40">
            <v>9997259</v>
          </cell>
          <cell r="I40">
            <v>10084003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A77" sqref="A77"/>
    </sheetView>
  </sheetViews>
  <sheetFormatPr defaultColWidth="9.140625" defaultRowHeight="12.75"/>
  <cols>
    <col min="1" max="1" width="86.28125" style="0" customWidth="1"/>
    <col min="2" max="2" width="3.421875" style="0" customWidth="1"/>
    <col min="3" max="3" width="16.7109375" style="0" customWidth="1"/>
    <col min="4" max="4" width="2.7109375" style="0" customWidth="1"/>
    <col min="5" max="5" width="16.421875" style="0" customWidth="1"/>
  </cols>
  <sheetData>
    <row r="1" spans="1:5" ht="18" customHeight="1">
      <c r="A1" s="230" t="s">
        <v>56</v>
      </c>
      <c r="B1" s="230"/>
      <c r="C1" s="230"/>
      <c r="D1" s="230"/>
      <c r="E1" s="230"/>
    </row>
    <row r="2" spans="1:5" ht="18" customHeight="1">
      <c r="A2" s="231" t="s">
        <v>57</v>
      </c>
      <c r="B2" s="231"/>
      <c r="C2" s="231"/>
      <c r="D2" s="231"/>
      <c r="E2" s="231"/>
    </row>
    <row r="3" spans="1:5" ht="18" customHeight="1">
      <c r="A3" s="190"/>
      <c r="B3" s="190"/>
      <c r="C3" s="190"/>
      <c r="D3" s="190"/>
      <c r="E3" s="191"/>
    </row>
    <row r="4" spans="1:5" ht="18" customHeight="1">
      <c r="A4" s="190"/>
      <c r="B4" s="190"/>
      <c r="C4" s="232" t="s">
        <v>58</v>
      </c>
      <c r="D4" s="232"/>
      <c r="E4" s="232" t="s">
        <v>59</v>
      </c>
    </row>
    <row r="5" spans="1:5" ht="18" customHeight="1">
      <c r="A5" s="192" t="s">
        <v>60</v>
      </c>
      <c r="B5" s="190"/>
      <c r="C5" s="232"/>
      <c r="D5" s="232"/>
      <c r="E5" s="232"/>
    </row>
    <row r="6" spans="1:5" ht="18" customHeight="1">
      <c r="A6" s="190"/>
      <c r="B6" s="190"/>
      <c r="C6" s="190"/>
      <c r="D6" s="190"/>
      <c r="E6" s="193"/>
    </row>
    <row r="7" spans="1:5" ht="18" customHeight="1">
      <c r="A7" s="233" t="s">
        <v>61</v>
      </c>
      <c r="B7" s="234"/>
      <c r="C7" s="234"/>
      <c r="D7" s="234"/>
      <c r="E7" s="235"/>
    </row>
    <row r="8" spans="1:5" ht="36" customHeight="1">
      <c r="A8" s="194" t="s">
        <v>62</v>
      </c>
      <c r="B8" s="195"/>
      <c r="C8" s="195"/>
      <c r="D8" s="195"/>
      <c r="E8" s="196"/>
    </row>
    <row r="9" spans="1:5" ht="18" customHeight="1">
      <c r="A9" s="194" t="s">
        <v>63</v>
      </c>
      <c r="B9" s="195"/>
      <c r="C9" s="197">
        <v>2404913</v>
      </c>
      <c r="D9" s="198"/>
      <c r="E9" s="199">
        <v>2916640</v>
      </c>
    </row>
    <row r="10" spans="1:5" ht="18" customHeight="1">
      <c r="A10" s="194" t="s">
        <v>64</v>
      </c>
      <c r="B10" s="195"/>
      <c r="C10" s="200"/>
      <c r="D10" s="195"/>
      <c r="E10" s="196"/>
    </row>
    <row r="11" spans="1:5" ht="18" customHeight="1">
      <c r="A11" s="194" t="s">
        <v>65</v>
      </c>
      <c r="B11" s="201"/>
      <c r="C11" s="202"/>
      <c r="D11" s="201"/>
      <c r="E11" s="196"/>
    </row>
    <row r="12" spans="1:5" ht="18" customHeight="1">
      <c r="A12" s="194" t="s">
        <v>66</v>
      </c>
      <c r="B12" s="201"/>
      <c r="C12" s="202"/>
      <c r="D12" s="201"/>
      <c r="E12" s="196"/>
    </row>
    <row r="13" spans="1:5" ht="18" customHeight="1">
      <c r="A13" s="194" t="s">
        <v>67</v>
      </c>
      <c r="B13" s="203"/>
      <c r="C13" s="204"/>
      <c r="D13" s="203"/>
      <c r="E13" s="196"/>
    </row>
    <row r="14" spans="1:5" ht="18" customHeight="1">
      <c r="A14" s="205" t="s">
        <v>68</v>
      </c>
      <c r="B14" s="195"/>
      <c r="C14" s="206"/>
      <c r="D14" s="195"/>
      <c r="E14" s="207"/>
    </row>
    <row r="15" spans="1:5" ht="18" customHeight="1">
      <c r="A15" s="208" t="s">
        <v>69</v>
      </c>
      <c r="B15" s="195"/>
      <c r="C15" s="209">
        <f>SUM(C8:C14)</f>
        <v>2404913</v>
      </c>
      <c r="D15" s="209"/>
      <c r="E15" s="209">
        <f>SUM(E8:E14)</f>
        <v>2916640</v>
      </c>
    </row>
    <row r="16" spans="1:5" ht="18" customHeight="1">
      <c r="A16" s="194"/>
      <c r="B16" s="195"/>
      <c r="C16" s="195"/>
      <c r="D16" s="195"/>
      <c r="E16" s="196"/>
    </row>
    <row r="17" spans="1:5" ht="18" customHeight="1">
      <c r="A17" s="222" t="s">
        <v>70</v>
      </c>
      <c r="B17" s="223"/>
      <c r="C17" s="223"/>
      <c r="D17" s="223"/>
      <c r="E17" s="224"/>
    </row>
    <row r="18" spans="1:5" ht="45" customHeight="1">
      <c r="A18" s="210" t="s">
        <v>71</v>
      </c>
      <c r="B18" s="195"/>
      <c r="C18" s="197">
        <v>179379</v>
      </c>
      <c r="D18" s="198"/>
      <c r="E18" s="199">
        <v>170366</v>
      </c>
    </row>
    <row r="19" spans="1:5" ht="18" customHeight="1">
      <c r="A19" s="194" t="s">
        <v>72</v>
      </c>
      <c r="B19" s="195"/>
      <c r="C19" s="200"/>
      <c r="D19" s="195"/>
      <c r="E19" s="196"/>
    </row>
    <row r="20" spans="1:5" ht="18" customHeight="1">
      <c r="A20" s="194" t="s">
        <v>73</v>
      </c>
      <c r="B20" s="195"/>
      <c r="C20" s="200"/>
      <c r="D20" s="195"/>
      <c r="E20" s="196"/>
    </row>
    <row r="21" spans="1:5" ht="18" customHeight="1">
      <c r="A21" s="194" t="s">
        <v>74</v>
      </c>
      <c r="B21" s="211"/>
      <c r="C21" s="212"/>
      <c r="D21" s="211"/>
      <c r="E21" s="196"/>
    </row>
    <row r="22" spans="1:5" ht="32.25" customHeight="1">
      <c r="A22" s="194" t="s">
        <v>75</v>
      </c>
      <c r="B22" s="211"/>
      <c r="C22" s="212"/>
      <c r="D22" s="211"/>
      <c r="E22" s="196"/>
    </row>
    <row r="23" spans="1:5" ht="18" customHeight="1">
      <c r="A23" s="194" t="s">
        <v>76</v>
      </c>
      <c r="B23" s="203"/>
      <c r="C23" s="204"/>
      <c r="D23" s="203"/>
      <c r="E23" s="196"/>
    </row>
    <row r="24" spans="1:5" ht="18" customHeight="1">
      <c r="A24" s="194" t="s">
        <v>77</v>
      </c>
      <c r="B24" s="195"/>
      <c r="C24" s="200"/>
      <c r="D24" s="195"/>
      <c r="E24" s="196"/>
    </row>
    <row r="25" spans="1:5" ht="18" customHeight="1">
      <c r="A25" s="194" t="s">
        <v>78</v>
      </c>
      <c r="B25" s="195"/>
      <c r="C25" s="200"/>
      <c r="D25" s="195"/>
      <c r="E25" s="196"/>
    </row>
    <row r="26" spans="1:5" ht="18" customHeight="1">
      <c r="A26" s="205" t="s">
        <v>68</v>
      </c>
      <c r="B26" s="195"/>
      <c r="C26" s="206"/>
      <c r="D26" s="195"/>
      <c r="E26" s="207"/>
    </row>
    <row r="27" spans="1:5" ht="18" customHeight="1">
      <c r="A27" s="208" t="s">
        <v>79</v>
      </c>
      <c r="B27" s="195"/>
      <c r="C27" s="209">
        <f>SUM(C18:C26)</f>
        <v>179379</v>
      </c>
      <c r="D27" s="209"/>
      <c r="E27" s="209">
        <f>SUM(E18:E26)</f>
        <v>170366</v>
      </c>
    </row>
    <row r="28" spans="1:5" ht="18" customHeight="1">
      <c r="A28" s="213"/>
      <c r="B28" s="195"/>
      <c r="C28" s="195"/>
      <c r="D28" s="195"/>
      <c r="E28" s="196"/>
    </row>
    <row r="29" spans="1:5" ht="18" customHeight="1">
      <c r="A29" s="222" t="s">
        <v>80</v>
      </c>
      <c r="B29" s="223"/>
      <c r="C29" s="223"/>
      <c r="D29" s="223"/>
      <c r="E29" s="224"/>
    </row>
    <row r="30" spans="1:5" ht="18" customHeight="1">
      <c r="A30" s="194" t="s">
        <v>81</v>
      </c>
      <c r="B30" s="195"/>
      <c r="C30" s="195"/>
      <c r="D30" s="195"/>
      <c r="E30" s="196"/>
    </row>
    <row r="31" spans="1:5" ht="18" customHeight="1">
      <c r="A31" s="194" t="s">
        <v>82</v>
      </c>
      <c r="B31" s="195"/>
      <c r="C31" s="197">
        <f>2505715+150115739</f>
        <v>152621454</v>
      </c>
      <c r="D31" s="198"/>
      <c r="E31" s="199">
        <f>2497203+149728532</f>
        <v>152225735</v>
      </c>
    </row>
    <row r="32" spans="1:5" ht="18" customHeight="1">
      <c r="A32" s="194" t="s">
        <v>83</v>
      </c>
      <c r="B32" s="195"/>
      <c r="C32" s="195"/>
      <c r="D32" s="195"/>
      <c r="E32" s="196"/>
    </row>
    <row r="33" spans="1:5" ht="18" customHeight="1">
      <c r="A33" s="194" t="s">
        <v>84</v>
      </c>
      <c r="B33" s="195"/>
      <c r="C33" s="195"/>
      <c r="D33" s="195"/>
      <c r="E33" s="196"/>
    </row>
    <row r="34" spans="1:5" ht="18" customHeight="1">
      <c r="A34" s="194" t="s">
        <v>85</v>
      </c>
      <c r="B34" s="195"/>
      <c r="C34" s="195"/>
      <c r="D34" s="195"/>
      <c r="E34" s="196"/>
    </row>
    <row r="35" spans="1:5" ht="18" customHeight="1">
      <c r="A35" s="194" t="s">
        <v>86</v>
      </c>
      <c r="B35" s="195"/>
      <c r="C35" s="195"/>
      <c r="D35" s="195"/>
      <c r="E35" s="196"/>
    </row>
    <row r="36" spans="1:5" ht="18" customHeight="1">
      <c r="A36" s="194" t="s">
        <v>87</v>
      </c>
      <c r="B36" s="195"/>
      <c r="C36" s="195"/>
      <c r="D36" s="195"/>
      <c r="E36" s="196"/>
    </row>
    <row r="37" spans="1:5" ht="18" customHeight="1">
      <c r="A37" s="225" t="s">
        <v>88</v>
      </c>
      <c r="B37" s="225"/>
      <c r="C37" s="225"/>
      <c r="D37" s="225"/>
      <c r="E37" s="225"/>
    </row>
    <row r="38" spans="1:5" ht="18" customHeight="1">
      <c r="A38" s="194" t="s">
        <v>89</v>
      </c>
      <c r="B38" s="195"/>
      <c r="C38" s="195"/>
      <c r="D38" s="195"/>
      <c r="E38" s="196"/>
    </row>
    <row r="39" spans="1:5" ht="18" customHeight="1">
      <c r="A39" s="194" t="s">
        <v>90</v>
      </c>
      <c r="B39" s="195"/>
      <c r="C39" s="195"/>
      <c r="D39" s="195"/>
      <c r="E39" s="196"/>
    </row>
    <row r="40" spans="1:5" ht="18" customHeight="1">
      <c r="A40" s="194" t="s">
        <v>91</v>
      </c>
      <c r="B40" s="195"/>
      <c r="C40" s="195"/>
      <c r="D40" s="195"/>
      <c r="E40" s="196"/>
    </row>
    <row r="41" spans="1:5" ht="18" customHeight="1">
      <c r="A41" s="194" t="s">
        <v>92</v>
      </c>
      <c r="B41" s="195"/>
      <c r="C41" s="195"/>
      <c r="D41" s="195"/>
      <c r="E41" s="196"/>
    </row>
    <row r="42" spans="1:5" ht="18" customHeight="1">
      <c r="A42" s="194" t="s">
        <v>93</v>
      </c>
      <c r="B42" s="195"/>
      <c r="C42" s="195"/>
      <c r="D42" s="195"/>
      <c r="E42" s="196"/>
    </row>
    <row r="43" spans="1:5" ht="18" customHeight="1">
      <c r="A43" s="194" t="s">
        <v>94</v>
      </c>
      <c r="B43" s="201"/>
      <c r="C43" s="201"/>
      <c r="D43" s="201"/>
      <c r="E43" s="196"/>
    </row>
    <row r="44" spans="1:5" ht="18" customHeight="1">
      <c r="A44" s="225" t="s">
        <v>95</v>
      </c>
      <c r="B44" s="225"/>
      <c r="C44" s="225"/>
      <c r="D44" s="225"/>
      <c r="E44" s="225"/>
    </row>
    <row r="45" spans="1:5" ht="18" customHeight="1">
      <c r="A45" s="194" t="s">
        <v>96</v>
      </c>
      <c r="B45" s="201"/>
      <c r="C45" s="197">
        <v>800380</v>
      </c>
      <c r="D45" s="214"/>
      <c r="E45" s="199">
        <v>790288</v>
      </c>
    </row>
    <row r="46" spans="1:5" ht="18" customHeight="1">
      <c r="A46" s="194" t="s">
        <v>97</v>
      </c>
      <c r="B46" s="201"/>
      <c r="C46" s="201"/>
      <c r="D46" s="201"/>
      <c r="E46" s="196"/>
    </row>
    <row r="47" spans="1:5" ht="18" customHeight="1">
      <c r="A47" s="194" t="s">
        <v>98</v>
      </c>
      <c r="B47" s="201"/>
      <c r="C47" s="201"/>
      <c r="D47" s="201"/>
      <c r="E47" s="196"/>
    </row>
    <row r="48" spans="1:5" ht="18" customHeight="1">
      <c r="A48" s="194" t="s">
        <v>99</v>
      </c>
      <c r="B48" s="201"/>
      <c r="C48" s="201"/>
      <c r="D48" s="201"/>
      <c r="E48" s="196"/>
    </row>
    <row r="49" spans="1:5" ht="18" customHeight="1">
      <c r="A49" s="194" t="s">
        <v>100</v>
      </c>
      <c r="B49" s="201"/>
      <c r="C49" s="197">
        <v>1187787</v>
      </c>
      <c r="D49" s="214"/>
      <c r="E49" s="199">
        <v>1161098</v>
      </c>
    </row>
    <row r="50" spans="1:5" ht="18" customHeight="1">
      <c r="A50" s="194" t="s">
        <v>101</v>
      </c>
      <c r="B50" s="201"/>
      <c r="C50" s="201"/>
      <c r="D50" s="201"/>
      <c r="E50" s="196"/>
    </row>
    <row r="51" spans="1:5" ht="18" customHeight="1">
      <c r="A51" s="194" t="s">
        <v>102</v>
      </c>
      <c r="B51" s="201"/>
      <c r="C51" s="201"/>
      <c r="D51" s="201"/>
      <c r="E51" s="196"/>
    </row>
    <row r="52" spans="1:5" ht="33" customHeight="1">
      <c r="A52" s="194" t="s">
        <v>103</v>
      </c>
      <c r="B52" s="201"/>
      <c r="C52" s="201"/>
      <c r="D52" s="201"/>
      <c r="E52" s="196"/>
    </row>
    <row r="53" spans="1:5" ht="18" customHeight="1">
      <c r="A53" s="194" t="s">
        <v>104</v>
      </c>
      <c r="B53" s="201"/>
      <c r="C53" s="201"/>
      <c r="D53" s="201"/>
      <c r="E53" s="196"/>
    </row>
    <row r="54" spans="1:5" ht="18" customHeight="1">
      <c r="A54" s="205" t="s">
        <v>68</v>
      </c>
      <c r="B54" s="201"/>
      <c r="C54" s="215"/>
      <c r="D54" s="201"/>
      <c r="E54" s="216"/>
    </row>
    <row r="55" spans="1:5" ht="18" customHeight="1">
      <c r="A55" s="208" t="s">
        <v>105</v>
      </c>
      <c r="B55" s="201"/>
      <c r="C55" s="209">
        <f>SUM(C30:C54)</f>
        <v>154609621</v>
      </c>
      <c r="D55" s="209"/>
      <c r="E55" s="209">
        <f>SUM(E30:E54)</f>
        <v>154177121</v>
      </c>
    </row>
    <row r="56" spans="1:5" ht="18" customHeight="1">
      <c r="A56" s="201"/>
      <c r="B56" s="201"/>
      <c r="C56" s="201"/>
      <c r="D56" s="201"/>
      <c r="E56" s="196"/>
    </row>
    <row r="57" spans="1:5" ht="18" customHeight="1">
      <c r="A57" s="226" t="s">
        <v>106</v>
      </c>
      <c r="B57" s="227"/>
      <c r="C57" s="227"/>
      <c r="D57" s="227"/>
      <c r="E57" s="228"/>
    </row>
    <row r="58" spans="1:5" ht="18" customHeight="1">
      <c r="A58" s="194" t="s">
        <v>81</v>
      </c>
      <c r="B58" s="201"/>
      <c r="C58" s="200"/>
      <c r="D58" s="201"/>
      <c r="E58" s="196"/>
    </row>
    <row r="59" spans="1:5" ht="18" customHeight="1">
      <c r="A59" s="194" t="s">
        <v>82</v>
      </c>
      <c r="B59" s="203"/>
      <c r="C59" s="197">
        <v>601593</v>
      </c>
      <c r="D59" s="217"/>
      <c r="E59" s="199">
        <v>601097</v>
      </c>
    </row>
    <row r="60" spans="1:5" ht="18" customHeight="1">
      <c r="A60" s="194" t="s">
        <v>107</v>
      </c>
      <c r="B60" s="203"/>
      <c r="C60" s="200"/>
      <c r="D60" s="203"/>
      <c r="E60" s="196"/>
    </row>
    <row r="61" spans="1:5" ht="18" customHeight="1">
      <c r="A61" s="194" t="s">
        <v>108</v>
      </c>
      <c r="B61" s="203"/>
      <c r="C61" s="200"/>
      <c r="D61" s="203"/>
      <c r="E61" s="196"/>
    </row>
    <row r="62" spans="1:5" ht="18" customHeight="1">
      <c r="A62" s="194" t="s">
        <v>109</v>
      </c>
      <c r="B62" s="195"/>
      <c r="C62" s="200"/>
      <c r="D62" s="195"/>
      <c r="E62" s="196"/>
    </row>
    <row r="63" spans="1:5" ht="18" customHeight="1">
      <c r="A63" s="194" t="s">
        <v>110</v>
      </c>
      <c r="B63" s="195"/>
      <c r="C63" s="200"/>
      <c r="D63" s="195"/>
      <c r="E63" s="196"/>
    </row>
    <row r="64" spans="1:5" ht="18" customHeight="1">
      <c r="A64" s="194" t="s">
        <v>111</v>
      </c>
      <c r="B64" s="195"/>
      <c r="C64" s="197">
        <f>95019+92462</f>
        <v>187481</v>
      </c>
      <c r="D64" s="198"/>
      <c r="E64" s="199">
        <f>95019+92462</f>
        <v>187481</v>
      </c>
    </row>
    <row r="65" spans="1:5" ht="18" customHeight="1">
      <c r="A65" s="194" t="s">
        <v>112</v>
      </c>
      <c r="B65" s="195"/>
      <c r="C65" s="200"/>
      <c r="D65" s="195"/>
      <c r="E65" s="196"/>
    </row>
    <row r="66" spans="1:5" ht="18" customHeight="1">
      <c r="A66" s="229" t="s">
        <v>113</v>
      </c>
      <c r="B66" s="229"/>
      <c r="C66" s="229"/>
      <c r="D66" s="229"/>
      <c r="E66" s="229"/>
    </row>
    <row r="67" spans="1:5" ht="18" customHeight="1">
      <c r="A67" s="194" t="s">
        <v>114</v>
      </c>
      <c r="B67" s="195"/>
      <c r="C67" s="197">
        <v>24526335</v>
      </c>
      <c r="D67" s="198"/>
      <c r="E67" s="199">
        <f>+C67</f>
        <v>24526335</v>
      </c>
    </row>
    <row r="68" spans="1:5" ht="18" customHeight="1">
      <c r="A68" s="194" t="s">
        <v>115</v>
      </c>
      <c r="B68" s="195"/>
      <c r="C68" s="197">
        <v>51177322</v>
      </c>
      <c r="D68" s="198"/>
      <c r="E68" s="199">
        <f>+C68</f>
        <v>51177322</v>
      </c>
    </row>
    <row r="69" spans="1:5" ht="18" customHeight="1">
      <c r="A69" s="194" t="s">
        <v>116</v>
      </c>
      <c r="B69" s="195"/>
      <c r="C69" s="195"/>
      <c r="D69" s="195"/>
      <c r="E69" s="196"/>
    </row>
    <row r="70" spans="1:5" ht="18" customHeight="1">
      <c r="A70" s="194" t="s">
        <v>117</v>
      </c>
      <c r="B70" s="195"/>
      <c r="C70" s="195"/>
      <c r="D70" s="195"/>
      <c r="E70" s="196"/>
    </row>
    <row r="71" spans="1:5" ht="18" customHeight="1">
      <c r="A71" s="194" t="s">
        <v>118</v>
      </c>
      <c r="B71" s="201"/>
      <c r="C71" s="197">
        <v>349400</v>
      </c>
      <c r="D71" s="214"/>
      <c r="E71" s="199">
        <v>352584</v>
      </c>
    </row>
    <row r="72" spans="1:5" ht="18" customHeight="1">
      <c r="A72" s="194" t="s">
        <v>119</v>
      </c>
      <c r="B72" s="195"/>
      <c r="C72" s="197">
        <v>6438891</v>
      </c>
      <c r="D72" s="198"/>
      <c r="E72" s="199">
        <f>+C72</f>
        <v>6438891</v>
      </c>
    </row>
    <row r="73" spans="1:5" ht="18" customHeight="1">
      <c r="A73" s="194" t="s">
        <v>120</v>
      </c>
      <c r="B73" s="203"/>
      <c r="C73" s="203"/>
      <c r="D73" s="203"/>
      <c r="E73" s="196"/>
    </row>
    <row r="74" spans="1:5" ht="18" customHeight="1">
      <c r="A74" t="s">
        <v>121</v>
      </c>
      <c r="B74" s="195"/>
      <c r="C74" s="195"/>
      <c r="D74" s="195"/>
      <c r="E74" s="196"/>
    </row>
    <row r="75" spans="1:5" ht="18" customHeight="1">
      <c r="A75" s="218" t="s">
        <v>68</v>
      </c>
      <c r="B75" s="195"/>
      <c r="C75" s="219"/>
      <c r="D75" s="195"/>
      <c r="E75" s="207"/>
    </row>
    <row r="76" spans="1:5" ht="18" customHeight="1">
      <c r="A76" s="220" t="s">
        <v>122</v>
      </c>
      <c r="B76" s="195"/>
      <c r="C76" s="209">
        <f>SUM(C58:C75)</f>
        <v>83281022</v>
      </c>
      <c r="D76" s="209"/>
      <c r="E76" s="209">
        <f>SUM(E58:E75)</f>
        <v>83283710</v>
      </c>
    </row>
    <row r="77" spans="1:5" ht="18" customHeight="1" thickBot="1">
      <c r="A77" s="220" t="s">
        <v>123</v>
      </c>
      <c r="B77" s="195"/>
      <c r="C77" s="221">
        <f>C15+C27+C55+C76</f>
        <v>240474935</v>
      </c>
      <c r="D77" s="221"/>
      <c r="E77" s="221">
        <f>E15+E27+E55+E76</f>
        <v>240547837</v>
      </c>
    </row>
    <row r="78" ht="13.5" thickTop="1"/>
  </sheetData>
  <sheetProtection/>
  <mergeCells count="12">
    <mergeCell ref="A1:E1"/>
    <mergeCell ref="A2:E2"/>
    <mergeCell ref="C4:C5"/>
    <mergeCell ref="D4:D5"/>
    <mergeCell ref="E4:E5"/>
    <mergeCell ref="A7:E7"/>
    <mergeCell ref="A17:E17"/>
    <mergeCell ref="A29:E29"/>
    <mergeCell ref="A37:E37"/>
    <mergeCell ref="A44:E44"/>
    <mergeCell ref="A57:E57"/>
    <mergeCell ref="A66:E6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78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2.75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2.75">
      <c r="A6" s="238">
        <v>41639</v>
      </c>
      <c r="B6" s="239"/>
      <c r="C6" s="239"/>
      <c r="D6" s="239"/>
      <c r="E6" s="239"/>
      <c r="F6" s="239"/>
      <c r="G6" s="239"/>
      <c r="H6" s="239"/>
      <c r="I6" s="239"/>
      <c r="J6" s="239"/>
    </row>
    <row r="7" spans="1:10" ht="12.75">
      <c r="A7" s="15"/>
      <c r="B7" s="16"/>
      <c r="C7" s="15"/>
      <c r="D7" s="17"/>
      <c r="E7" s="17"/>
      <c r="F7" s="17"/>
      <c r="G7" s="18"/>
      <c r="H7" s="17"/>
      <c r="I7" s="17"/>
      <c r="J7" s="17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ht="12.75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ht="12.75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ht="12.75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ht="12.75">
      <c r="A13" s="11" t="s">
        <v>12</v>
      </c>
      <c r="B13" s="12" t="s">
        <v>13</v>
      </c>
      <c r="C13" s="13" t="s">
        <v>6</v>
      </c>
      <c r="D13" s="5">
        <v>41608</v>
      </c>
      <c r="E13" s="5" t="s">
        <v>8</v>
      </c>
      <c r="F13" s="5">
        <f>A6</f>
        <v>41639</v>
      </c>
      <c r="G13" s="5">
        <f>D13</f>
        <v>41608</v>
      </c>
      <c r="H13" s="5" t="s">
        <v>8</v>
      </c>
      <c r="I13" s="5">
        <f>F13</f>
        <v>41639</v>
      </c>
      <c r="J13" s="5">
        <f>+I13</f>
        <v>41639</v>
      </c>
    </row>
    <row r="14" spans="1:10" ht="12.75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ht="12.75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ht="12.75">
      <c r="A16" s="15" t="s">
        <v>15</v>
      </c>
      <c r="B16" s="28"/>
      <c r="C16" s="30">
        <v>0.00037</v>
      </c>
      <c r="D16" s="67">
        <v>19517783</v>
      </c>
      <c r="E16" s="67">
        <f>ROUND(SUM(F16-D16),0)</f>
        <v>-1199419</v>
      </c>
      <c r="F16" s="67">
        <v>18318364</v>
      </c>
      <c r="G16" s="67">
        <f>+D16</f>
        <v>19517783</v>
      </c>
      <c r="H16" s="67">
        <f>E16</f>
        <v>-1199419</v>
      </c>
      <c r="I16" s="67">
        <f>+F16</f>
        <v>18318364</v>
      </c>
      <c r="J16" s="67">
        <v>0</v>
      </c>
    </row>
    <row r="17" spans="1:10" ht="12.75">
      <c r="A17" s="20" t="s">
        <v>16</v>
      </c>
      <c r="B17" s="28"/>
      <c r="C17" s="68">
        <v>0.00035</v>
      </c>
      <c r="D17" s="67">
        <v>18791746</v>
      </c>
      <c r="E17" s="67">
        <f>ROUND(SUM(F17-D17),0)</f>
        <v>45273634</v>
      </c>
      <c r="F17" s="67">
        <v>64065380</v>
      </c>
      <c r="G17" s="67">
        <f>+D17</f>
        <v>18791746</v>
      </c>
      <c r="H17" s="67">
        <f>E17</f>
        <v>45273634</v>
      </c>
      <c r="I17" s="67">
        <f>+F17</f>
        <v>64065380</v>
      </c>
      <c r="J17" s="67">
        <v>0</v>
      </c>
    </row>
    <row r="18" spans="1:10" ht="12.75">
      <c r="A18" s="74" t="s">
        <v>48</v>
      </c>
      <c r="B18" s="28"/>
      <c r="C18" s="68">
        <v>0.00037</v>
      </c>
      <c r="D18" s="67">
        <v>32916</v>
      </c>
      <c r="E18" s="67">
        <f>ROUND(SUM(F18-D18),0)</f>
        <v>1</v>
      </c>
      <c r="F18" s="67">
        <v>32917</v>
      </c>
      <c r="G18" s="67">
        <f>+D18</f>
        <v>32916</v>
      </c>
      <c r="H18" s="67">
        <f>E18</f>
        <v>1</v>
      </c>
      <c r="I18" s="67">
        <f>+F18</f>
        <v>32917</v>
      </c>
      <c r="J18" s="67">
        <v>0</v>
      </c>
    </row>
    <row r="19" spans="1:10" ht="12.75">
      <c r="A19" s="74" t="s">
        <v>54</v>
      </c>
      <c r="B19" s="28"/>
      <c r="C19" s="68">
        <v>0.00133</v>
      </c>
      <c r="D19" s="67">
        <v>19321211</v>
      </c>
      <c r="E19" s="67">
        <f>ROUND(SUM(F19-D19),0)</f>
        <v>-2298040</v>
      </c>
      <c r="F19" s="67">
        <v>17023171</v>
      </c>
      <c r="G19" s="67">
        <f>+D19</f>
        <v>19321211</v>
      </c>
      <c r="H19" s="67">
        <f>E19</f>
        <v>-2298040</v>
      </c>
      <c r="I19" s="67">
        <f>+F19</f>
        <v>17023171</v>
      </c>
      <c r="J19" s="67">
        <v>0</v>
      </c>
    </row>
    <row r="20" spans="1:10" ht="12.75" customHeight="1">
      <c r="A20" s="74" t="s">
        <v>53</v>
      </c>
      <c r="B20" s="28"/>
      <c r="C20" s="68">
        <v>0.0107</v>
      </c>
      <c r="D20" s="67">
        <v>8071932</v>
      </c>
      <c r="E20" s="67">
        <f>ROUND(SUM(F20-D20),0)</f>
        <v>122559</v>
      </c>
      <c r="F20" s="67">
        <v>8194491</v>
      </c>
      <c r="G20" s="67">
        <v>8406083</v>
      </c>
      <c r="H20" s="67">
        <f>+I20-G20</f>
        <v>26650</v>
      </c>
      <c r="I20" s="67">
        <v>8432733</v>
      </c>
      <c r="J20" s="67">
        <v>11606</v>
      </c>
    </row>
    <row r="21" spans="1:10" ht="12.75">
      <c r="A21" s="31" t="s">
        <v>17</v>
      </c>
      <c r="B21" s="32"/>
      <c r="C21" s="69"/>
      <c r="D21" s="33">
        <f>SUM(D16:D20)</f>
        <v>65735588</v>
      </c>
      <c r="E21" s="33">
        <f>ROUND(SUM(E16:E20),0)</f>
        <v>41898735</v>
      </c>
      <c r="F21" s="33">
        <f>SUM(F16:F20)</f>
        <v>107634323</v>
      </c>
      <c r="G21" s="33">
        <f>SUM(G16:G20)</f>
        <v>66069739</v>
      </c>
      <c r="H21" s="33">
        <f>SUM(H16:H20)</f>
        <v>41802826</v>
      </c>
      <c r="I21" s="33">
        <f>SUM(I16:I20)</f>
        <v>107872565</v>
      </c>
      <c r="J21" s="33">
        <f>SUM(J16:J20)</f>
        <v>11606</v>
      </c>
    </row>
    <row r="22" spans="1:10" ht="12.75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0" ht="12.75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</row>
    <row r="24" spans="1:10" ht="12.75" hidden="1">
      <c r="A24" s="74" t="s">
        <v>50</v>
      </c>
      <c r="B24" s="75">
        <v>41129</v>
      </c>
      <c r="C24" s="76">
        <v>0.0022</v>
      </c>
      <c r="D24" s="67">
        <v>0</v>
      </c>
      <c r="E24" s="67">
        <f>ROUND(SUM(F24-D24),0)</f>
        <v>0</v>
      </c>
      <c r="F24" s="67">
        <v>0</v>
      </c>
      <c r="G24" s="67">
        <v>0</v>
      </c>
      <c r="H24" s="67">
        <f>ROUND(SUM(I24-G24),0)</f>
        <v>0</v>
      </c>
      <c r="I24" s="67">
        <v>0</v>
      </c>
      <c r="J24" s="67">
        <v>0</v>
      </c>
    </row>
    <row r="25" spans="1:10" ht="12.75" customHeight="1" hidden="1">
      <c r="A25" s="74"/>
      <c r="B25" s="28"/>
      <c r="C25" s="70"/>
      <c r="D25" s="33">
        <f aca="true" t="shared" si="0" ref="D25:J25">SUM(D24:D24)</f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3">
        <f t="shared" si="0"/>
        <v>0</v>
      </c>
      <c r="J25" s="33">
        <f t="shared" si="0"/>
        <v>0</v>
      </c>
    </row>
    <row r="26" spans="1:10" ht="12.75" customHeight="1" hidden="1">
      <c r="A26" s="60"/>
      <c r="B26" s="61"/>
      <c r="C26" s="69"/>
      <c r="D26" s="34"/>
      <c r="E26" s="34"/>
      <c r="F26" s="34"/>
      <c r="G26" s="34"/>
      <c r="H26" s="34"/>
      <c r="I26" s="34"/>
      <c r="J26" s="34"/>
    </row>
    <row r="27" spans="1:27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10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f aca="true" t="shared" si="1" ref="E28:E39">ROUND(SUM(F28-D28),0)</f>
        <v>0</v>
      </c>
      <c r="F28" s="67">
        <v>10000000</v>
      </c>
      <c r="G28" s="67">
        <v>9984652</v>
      </c>
      <c r="H28" s="67">
        <f aca="true" t="shared" si="2" ref="H28:H39">ROUND(SUM(I28-G28),0)</f>
        <v>-39308</v>
      </c>
      <c r="I28" s="67">
        <v>9945344</v>
      </c>
      <c r="J28" s="67">
        <v>22295</v>
      </c>
    </row>
    <row r="29" spans="1:17" s="4" customFormat="1" ht="12.75" customHeight="1">
      <c r="A29" s="66" t="s">
        <v>52</v>
      </c>
      <c r="B29" s="35">
        <v>42681</v>
      </c>
      <c r="C29" s="36">
        <v>0.00565</v>
      </c>
      <c r="D29" s="67">
        <v>9992612</v>
      </c>
      <c r="E29" s="67">
        <f t="shared" si="1"/>
        <v>213</v>
      </c>
      <c r="F29" s="67">
        <v>9992825</v>
      </c>
      <c r="G29" s="67">
        <v>9967876</v>
      </c>
      <c r="H29" s="67">
        <f t="shared" si="2"/>
        <v>-37407</v>
      </c>
      <c r="I29" s="67">
        <v>9930469</v>
      </c>
      <c r="J29" s="67">
        <v>8120</v>
      </c>
      <c r="K29" s="1"/>
      <c r="L29" s="1"/>
      <c r="M29" s="1"/>
      <c r="N29" s="1"/>
      <c r="O29" s="1"/>
      <c r="P29" s="1"/>
      <c r="Q29" s="1"/>
    </row>
    <row r="30" spans="1:17" s="4" customFormat="1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f t="shared" si="1"/>
        <v>0</v>
      </c>
      <c r="F30" s="67">
        <v>10000000</v>
      </c>
      <c r="G30" s="67">
        <v>9971347</v>
      </c>
      <c r="H30" s="67">
        <f t="shared" si="2"/>
        <v>-37948</v>
      </c>
      <c r="I30" s="67">
        <v>9933399</v>
      </c>
      <c r="J30" s="67">
        <v>4440</v>
      </c>
      <c r="K30" s="1"/>
      <c r="L30" s="1"/>
      <c r="M30" s="1"/>
      <c r="N30" s="1"/>
      <c r="O30" s="1"/>
      <c r="P30" s="1"/>
      <c r="Q30" s="1"/>
    </row>
    <row r="31" spans="1:17" s="4" customFormat="1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f t="shared" si="1"/>
        <v>0</v>
      </c>
      <c r="F31" s="67">
        <v>10000000</v>
      </c>
      <c r="G31" s="67">
        <v>10001475</v>
      </c>
      <c r="H31" s="67">
        <f t="shared" si="2"/>
        <v>-59397</v>
      </c>
      <c r="I31" s="67">
        <v>9942078</v>
      </c>
      <c r="J31" s="67">
        <v>29521</v>
      </c>
      <c r="K31" s="1"/>
      <c r="L31" s="1"/>
      <c r="M31" s="1"/>
      <c r="N31" s="1"/>
      <c r="O31" s="1"/>
      <c r="P31" s="1"/>
      <c r="Q31" s="1"/>
    </row>
    <row r="32" spans="1:18" s="4" customFormat="1" ht="12.75" customHeight="1">
      <c r="A32" s="66" t="s">
        <v>43</v>
      </c>
      <c r="B32" s="35">
        <v>42765</v>
      </c>
      <c r="C32" s="36">
        <v>0.00633</v>
      </c>
      <c r="D32" s="67">
        <v>10192439</v>
      </c>
      <c r="E32" s="67">
        <f t="shared" si="1"/>
        <v>-5156</v>
      </c>
      <c r="F32" s="67">
        <v>10187283</v>
      </c>
      <c r="G32" s="67">
        <v>10166900</v>
      </c>
      <c r="H32" s="67">
        <f t="shared" si="2"/>
        <v>-60800</v>
      </c>
      <c r="I32" s="67">
        <v>10106100</v>
      </c>
      <c r="J32" s="67">
        <v>52740</v>
      </c>
      <c r="K32" s="14"/>
      <c r="L32" s="14"/>
      <c r="M32" s="14"/>
      <c r="N32" s="14"/>
      <c r="O32" s="14"/>
      <c r="P32" s="14"/>
      <c r="Q32" s="14"/>
      <c r="R32" s="14"/>
    </row>
    <row r="33" spans="1:18" s="4" customFormat="1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f t="shared" si="1"/>
        <v>0</v>
      </c>
      <c r="F33" s="67">
        <v>10000000</v>
      </c>
      <c r="G33" s="67">
        <v>9958860</v>
      </c>
      <c r="H33" s="67">
        <f t="shared" si="2"/>
        <v>-58227</v>
      </c>
      <c r="I33" s="67">
        <v>9900633</v>
      </c>
      <c r="J33" s="67">
        <v>31644</v>
      </c>
      <c r="K33" s="14"/>
      <c r="L33" s="14"/>
      <c r="M33" s="14"/>
      <c r="N33" s="14"/>
      <c r="O33" s="14"/>
      <c r="P33" s="14"/>
      <c r="Q33" s="14"/>
      <c r="R33" s="14"/>
    </row>
    <row r="34" spans="1:18" s="4" customFormat="1" ht="12.75" customHeight="1">
      <c r="A34" s="66" t="s">
        <v>43</v>
      </c>
      <c r="B34" s="35">
        <v>42787</v>
      </c>
      <c r="C34" s="36">
        <v>0.00805</v>
      </c>
      <c r="D34" s="67">
        <v>9998386</v>
      </c>
      <c r="E34" s="67">
        <f t="shared" si="1"/>
        <v>43</v>
      </c>
      <c r="F34" s="67">
        <v>9998429</v>
      </c>
      <c r="G34" s="67">
        <v>9963952</v>
      </c>
      <c r="H34" s="67">
        <f t="shared" si="2"/>
        <v>-61738</v>
      </c>
      <c r="I34" s="67">
        <v>9902214</v>
      </c>
      <c r="J34" s="67">
        <v>28911</v>
      </c>
      <c r="K34" s="14"/>
      <c r="L34" s="14"/>
      <c r="M34" s="14"/>
      <c r="N34" s="14"/>
      <c r="O34" s="14"/>
      <c r="P34" s="14"/>
      <c r="Q34" s="14"/>
      <c r="R34" s="14"/>
    </row>
    <row r="35" spans="1:10" s="9" customFormat="1" ht="12.75" customHeight="1">
      <c r="A35" s="66" t="s">
        <v>52</v>
      </c>
      <c r="B35" s="35">
        <v>42787</v>
      </c>
      <c r="C35" s="36">
        <v>0.00825</v>
      </c>
      <c r="D35" s="67">
        <v>9998386</v>
      </c>
      <c r="E35" s="67">
        <f t="shared" si="1"/>
        <v>43</v>
      </c>
      <c r="F35" s="67">
        <v>9998429</v>
      </c>
      <c r="G35" s="67">
        <v>9993534</v>
      </c>
      <c r="H35" s="67">
        <f t="shared" si="2"/>
        <v>-37711</v>
      </c>
      <c r="I35" s="67">
        <v>9955823</v>
      </c>
      <c r="J35" s="67">
        <v>29626</v>
      </c>
    </row>
    <row r="36" spans="1:10" s="9" customFormat="1" ht="12.75" customHeight="1">
      <c r="A36" s="66" t="s">
        <v>55</v>
      </c>
      <c r="B36" s="35">
        <v>42800</v>
      </c>
      <c r="C36" s="36">
        <v>0.008</v>
      </c>
      <c r="D36" s="67">
        <v>19993881</v>
      </c>
      <c r="E36" s="67">
        <f t="shared" si="1"/>
        <v>159</v>
      </c>
      <c r="F36" s="67">
        <f>9998013+9996027</f>
        <v>19994040</v>
      </c>
      <c r="G36" s="67">
        <v>19913288</v>
      </c>
      <c r="H36" s="67">
        <f t="shared" si="2"/>
        <v>-126412</v>
      </c>
      <c r="I36" s="67">
        <v>19786876</v>
      </c>
      <c r="J36" s="67">
        <f>26061+26062</f>
        <v>52123</v>
      </c>
    </row>
    <row r="37" spans="1:10" s="4" customFormat="1" ht="12.75" customHeight="1">
      <c r="A37" s="66" t="s">
        <v>52</v>
      </c>
      <c r="B37" s="35">
        <v>42864</v>
      </c>
      <c r="C37" s="36">
        <v>0.0064</v>
      </c>
      <c r="D37" s="67">
        <v>9982806</v>
      </c>
      <c r="E37" s="67">
        <f t="shared" si="1"/>
        <v>425</v>
      </c>
      <c r="F37" s="67">
        <v>9983231</v>
      </c>
      <c r="G37" s="67">
        <v>9874655</v>
      </c>
      <c r="H37" s="67">
        <f t="shared" si="2"/>
        <v>-70019</v>
      </c>
      <c r="I37" s="67">
        <v>9804636</v>
      </c>
      <c r="J37" s="67">
        <v>9381</v>
      </c>
    </row>
    <row r="38" spans="1:10" s="4" customFormat="1" ht="12.75" customHeight="1">
      <c r="A38" s="66" t="s">
        <v>43</v>
      </c>
      <c r="B38" s="35">
        <v>42877</v>
      </c>
      <c r="C38" s="36">
        <v>0.0071</v>
      </c>
      <c r="D38" s="67">
        <v>9996526</v>
      </c>
      <c r="E38" s="67">
        <f t="shared" si="1"/>
        <v>84</v>
      </c>
      <c r="F38" s="67">
        <v>9996610</v>
      </c>
      <c r="G38" s="67">
        <v>9880400</v>
      </c>
      <c r="H38" s="67">
        <f t="shared" si="2"/>
        <v>-68900</v>
      </c>
      <c r="I38" s="67">
        <v>9811500</v>
      </c>
      <c r="J38" s="67">
        <v>7767</v>
      </c>
    </row>
    <row r="39" spans="1:17" s="9" customFormat="1" ht="12.75" customHeight="1">
      <c r="A39" s="66" t="s">
        <v>42</v>
      </c>
      <c r="B39" s="35">
        <v>42895</v>
      </c>
      <c r="C39" s="36">
        <v>0.01258</v>
      </c>
      <c r="D39" s="67">
        <v>9997120</v>
      </c>
      <c r="E39" s="67">
        <f t="shared" si="1"/>
        <v>69</v>
      </c>
      <c r="F39" s="67">
        <v>9997189</v>
      </c>
      <c r="G39" s="67">
        <v>10112879</v>
      </c>
      <c r="H39" s="67">
        <f t="shared" si="2"/>
        <v>-70696</v>
      </c>
      <c r="I39" s="67">
        <v>10042183</v>
      </c>
      <c r="J39" s="67">
        <v>7853</v>
      </c>
      <c r="K39" s="3"/>
      <c r="L39" s="3"/>
      <c r="M39" s="3"/>
      <c r="N39" s="3"/>
      <c r="O39" s="3"/>
      <c r="P39" s="3"/>
      <c r="Q39" s="3"/>
    </row>
    <row r="40" spans="1:10" s="3" customFormat="1" ht="12.75" customHeight="1">
      <c r="A40" s="17"/>
      <c r="B40" s="35"/>
      <c r="C40" s="36"/>
      <c r="D40" s="67"/>
      <c r="E40" s="67"/>
      <c r="F40" s="67"/>
      <c r="G40" s="67"/>
      <c r="H40" s="67"/>
      <c r="I40" s="67"/>
      <c r="J40" s="67"/>
    </row>
    <row r="41" spans="1:10" s="3" customFormat="1" ht="12.75" customHeight="1">
      <c r="A41" s="17" t="s">
        <v>20</v>
      </c>
      <c r="B41" s="40"/>
      <c r="C41" s="36"/>
      <c r="D41" s="71">
        <f aca="true" t="shared" si="3" ref="D41:J41">SUM(D28:D40)</f>
        <v>130152156</v>
      </c>
      <c r="E41" s="71">
        <f t="shared" si="3"/>
        <v>-4120</v>
      </c>
      <c r="F41" s="71">
        <f t="shared" si="3"/>
        <v>130148036</v>
      </c>
      <c r="G41" s="71">
        <f t="shared" si="3"/>
        <v>129789818</v>
      </c>
      <c r="H41" s="71">
        <f t="shared" si="3"/>
        <v>-728563</v>
      </c>
      <c r="I41" s="71">
        <f t="shared" si="3"/>
        <v>129061255</v>
      </c>
      <c r="J41" s="71">
        <f t="shared" si="3"/>
        <v>284421</v>
      </c>
    </row>
    <row r="42" spans="1:10" s="3" customFormat="1" ht="12.75" customHeight="1">
      <c r="A42" s="26"/>
      <c r="B42" s="41"/>
      <c r="C42" s="42"/>
      <c r="D42" s="34"/>
      <c r="E42" s="34"/>
      <c r="F42" s="34"/>
      <c r="G42" s="34"/>
      <c r="H42" s="34"/>
      <c r="I42" s="34"/>
      <c r="J42" s="34"/>
    </row>
    <row r="43" spans="1:10" s="3" customFormat="1" ht="13.5" thickBot="1">
      <c r="A43" s="43" t="s">
        <v>21</v>
      </c>
      <c r="B43" s="28"/>
      <c r="C43" s="43"/>
      <c r="D43" s="44">
        <f aca="true" t="shared" si="4" ref="D43:J43">+D41+D25+D21</f>
        <v>195887744</v>
      </c>
      <c r="E43" s="44">
        <f t="shared" si="4"/>
        <v>41894615</v>
      </c>
      <c r="F43" s="44">
        <f t="shared" si="4"/>
        <v>237782359</v>
      </c>
      <c r="G43" s="44">
        <f t="shared" si="4"/>
        <v>195859557</v>
      </c>
      <c r="H43" s="44">
        <f t="shared" si="4"/>
        <v>41074263</v>
      </c>
      <c r="I43" s="44">
        <f t="shared" si="4"/>
        <v>236933820</v>
      </c>
      <c r="J43" s="44">
        <f t="shared" si="4"/>
        <v>296027</v>
      </c>
    </row>
    <row r="44" spans="1:10" s="3" customFormat="1" ht="13.5" thickTop="1">
      <c r="A44" s="45"/>
      <c r="B44" s="16"/>
      <c r="C44" s="15"/>
      <c r="D44" s="34"/>
      <c r="E44" s="34"/>
      <c r="F44" s="34"/>
      <c r="G44" s="34"/>
      <c r="H44" s="34"/>
      <c r="I44" s="34"/>
      <c r="J44" s="34"/>
    </row>
    <row r="45" spans="1:10" s="3" customFormat="1" ht="12.75">
      <c r="A45" s="15"/>
      <c r="B45" s="16"/>
      <c r="C45" s="15"/>
      <c r="D45" s="17"/>
      <c r="E45" s="17"/>
      <c r="F45" s="17"/>
      <c r="G45" s="18"/>
      <c r="H45" s="17"/>
      <c r="I45" s="17"/>
      <c r="J45" s="17"/>
    </row>
    <row r="46" spans="1:10" s="3" customFormat="1" ht="12.75">
      <c r="A46" s="15" t="s">
        <v>22</v>
      </c>
      <c r="B46" s="16"/>
      <c r="C46" s="17"/>
      <c r="D46" s="17"/>
      <c r="E46" s="17"/>
      <c r="F46" s="17" t="s">
        <v>23</v>
      </c>
      <c r="G46" s="18"/>
      <c r="H46" s="17"/>
      <c r="I46" s="46"/>
      <c r="J46" s="46"/>
    </row>
    <row r="47" spans="1:10" s="3" customFormat="1" ht="12.75">
      <c r="A47" s="15" t="s">
        <v>24</v>
      </c>
      <c r="B47" s="16"/>
      <c r="C47" s="47">
        <f>C50-C49-C48</f>
        <v>0.45999999999999996</v>
      </c>
      <c r="D47" s="48"/>
      <c r="E47" s="17"/>
      <c r="F47" s="17" t="s">
        <v>25</v>
      </c>
      <c r="G47" s="18"/>
      <c r="H47" s="49">
        <v>0.44</v>
      </c>
      <c r="I47" s="17"/>
      <c r="J47" s="17"/>
    </row>
    <row r="48" spans="1:10" s="3" customFormat="1" ht="12.75">
      <c r="A48" s="15" t="s">
        <v>27</v>
      </c>
      <c r="B48" s="50"/>
      <c r="C48" s="49">
        <f>ROUND(I41/I43,2)</f>
        <v>0.54</v>
      </c>
      <c r="D48" s="48"/>
      <c r="E48" s="17"/>
      <c r="F48" s="17" t="s">
        <v>26</v>
      </c>
      <c r="G48" s="18"/>
      <c r="H48" s="49">
        <f>ROUND(S48,2)</f>
        <v>0</v>
      </c>
      <c r="I48" s="17"/>
      <c r="J48" s="17"/>
    </row>
    <row r="49" spans="1:28" s="3" customFormat="1" ht="12.75">
      <c r="A49" s="77" t="s">
        <v>51</v>
      </c>
      <c r="B49" s="16"/>
      <c r="C49" s="49">
        <f>ROUND(I25/I43,2)</f>
        <v>0</v>
      </c>
      <c r="D49" s="48"/>
      <c r="E49" s="17"/>
      <c r="F49" s="17" t="s">
        <v>28</v>
      </c>
      <c r="G49" s="18"/>
      <c r="H49" s="49">
        <f>ROUND(T49,2)</f>
        <v>0</v>
      </c>
      <c r="I49" s="17"/>
      <c r="J49" s="1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10" s="3" customFormat="1" ht="13.5" thickBot="1">
      <c r="A50" s="15"/>
      <c r="B50" s="16"/>
      <c r="C50" s="78">
        <v>1</v>
      </c>
      <c r="D50" s="48"/>
      <c r="E50" s="17"/>
      <c r="F50" s="17" t="s">
        <v>29</v>
      </c>
      <c r="G50" s="18"/>
      <c r="H50" s="51">
        <v>0.56</v>
      </c>
      <c r="I50" s="17"/>
      <c r="J50" s="17"/>
    </row>
    <row r="51" spans="1:10" s="3" customFormat="1" ht="14.25" thickBot="1" thickTop="1">
      <c r="A51" s="15"/>
      <c r="B51" s="16"/>
      <c r="C51" s="15"/>
      <c r="D51" s="17"/>
      <c r="E51" s="17"/>
      <c r="F51" s="17"/>
      <c r="G51" s="18"/>
      <c r="H51" s="52">
        <v>1</v>
      </c>
      <c r="I51" s="17"/>
      <c r="J51" s="17"/>
    </row>
    <row r="52" spans="1:10" s="3" customFormat="1" ht="13.5" thickTop="1">
      <c r="A52" s="15"/>
      <c r="B52" s="16"/>
      <c r="C52" s="17"/>
      <c r="D52" s="17"/>
      <c r="E52" s="17"/>
      <c r="F52" s="17"/>
      <c r="G52" s="18"/>
      <c r="H52" s="17"/>
      <c r="I52" s="17"/>
      <c r="J52" s="17"/>
    </row>
    <row r="53" spans="1:10" s="3" customFormat="1" ht="12.75">
      <c r="A53" s="17" t="s">
        <v>30</v>
      </c>
      <c r="B53" s="16"/>
      <c r="C53" s="53" t="s">
        <v>31</v>
      </c>
      <c r="D53" s="17"/>
      <c r="E53" s="17"/>
      <c r="F53" s="17"/>
      <c r="G53" s="18"/>
      <c r="H53" s="53" t="s">
        <v>31</v>
      </c>
      <c r="I53" s="17"/>
      <c r="J53" s="17"/>
    </row>
    <row r="54" spans="1:10" s="3" customFormat="1" ht="12.75">
      <c r="A54" s="17"/>
      <c r="B54" s="19"/>
      <c r="C54" s="17"/>
      <c r="D54" s="17"/>
      <c r="E54" s="17"/>
      <c r="F54" s="17"/>
      <c r="G54" s="18"/>
      <c r="H54" s="17"/>
      <c r="I54" s="17"/>
      <c r="J54" s="17"/>
    </row>
    <row r="55" spans="1:10" ht="12.75">
      <c r="A55" s="17" t="s">
        <v>32</v>
      </c>
      <c r="B55" s="19"/>
      <c r="C55" s="54">
        <v>0.0052</v>
      </c>
      <c r="D55" s="17"/>
      <c r="E55" s="17" t="s">
        <v>32</v>
      </c>
      <c r="F55" s="17"/>
      <c r="G55" s="18"/>
      <c r="H55" s="54">
        <f>ROUND(C55,4)</f>
        <v>0.0052</v>
      </c>
      <c r="I55" s="17"/>
      <c r="J55" s="17"/>
    </row>
    <row r="56" spans="1:10" ht="12.75">
      <c r="A56" s="17" t="s">
        <v>33</v>
      </c>
      <c r="B56" s="19"/>
      <c r="C56" s="55">
        <v>0.0007</v>
      </c>
      <c r="D56" s="17"/>
      <c r="E56" s="17" t="s">
        <v>34</v>
      </c>
      <c r="F56" s="17"/>
      <c r="G56" s="18"/>
      <c r="H56" s="55">
        <v>0.0009</v>
      </c>
      <c r="I56" s="17"/>
      <c r="J56" s="17"/>
    </row>
    <row r="57" spans="1:10" ht="12.75">
      <c r="A57" s="17"/>
      <c r="B57" s="19"/>
      <c r="C57" s="17"/>
      <c r="D57" s="17"/>
      <c r="E57" s="17"/>
      <c r="F57" s="17"/>
      <c r="G57" s="18"/>
      <c r="H57" s="17"/>
      <c r="I57" s="17"/>
      <c r="J57" s="17"/>
    </row>
    <row r="58" spans="1:10" ht="13.5" thickBot="1">
      <c r="A58" s="17" t="s">
        <v>35</v>
      </c>
      <c r="B58" s="19"/>
      <c r="C58" s="56">
        <f>C55-C56</f>
        <v>0.0045</v>
      </c>
      <c r="D58" s="17"/>
      <c r="E58" s="17" t="s">
        <v>35</v>
      </c>
      <c r="F58" s="17"/>
      <c r="G58" s="18" t="s">
        <v>19</v>
      </c>
      <c r="H58" s="56">
        <f>H55-H56</f>
        <v>0.0043</v>
      </c>
      <c r="I58" s="17"/>
      <c r="J58" s="17"/>
    </row>
    <row r="59" spans="1:10" ht="13.5" thickTop="1">
      <c r="A59" s="17"/>
      <c r="B59" s="19"/>
      <c r="C59" s="17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 t="s">
        <v>36</v>
      </c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15" t="s">
        <v>37</v>
      </c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/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7"/>
      <c r="B68" s="8"/>
      <c r="C68" s="7"/>
      <c r="D68" s="57"/>
      <c r="E68" s="17"/>
      <c r="F68" s="59"/>
      <c r="G68" s="58"/>
      <c r="H68" s="59"/>
      <c r="I68" s="21"/>
      <c r="J68" s="17"/>
    </row>
    <row r="69" spans="1:10" ht="12.75">
      <c r="A69" s="62" t="s">
        <v>44</v>
      </c>
      <c r="B69" s="16"/>
      <c r="C69" s="15"/>
      <c r="D69" s="17"/>
      <c r="E69" s="17"/>
      <c r="F69" s="64"/>
      <c r="G69" s="16"/>
      <c r="H69" s="15"/>
      <c r="I69" s="17"/>
      <c r="J69" s="21"/>
    </row>
    <row r="70" spans="1:10" ht="12.75">
      <c r="A70" s="62" t="s">
        <v>45</v>
      </c>
      <c r="B70" s="16"/>
      <c r="C70" s="15"/>
      <c r="D70" s="17"/>
      <c r="E70" s="17"/>
      <c r="F70" s="64"/>
      <c r="G70" s="16"/>
      <c r="H70" s="15"/>
      <c r="I70" s="17"/>
      <c r="J70" s="17"/>
    </row>
    <row r="71" spans="1:10" ht="12.75">
      <c r="A71" s="15" t="s">
        <v>46</v>
      </c>
      <c r="B71" s="16"/>
      <c r="C71" s="15"/>
      <c r="D71" s="17"/>
      <c r="E71" s="17"/>
      <c r="F71" s="64"/>
      <c r="G71" s="16"/>
      <c r="H71" s="15"/>
      <c r="I71" s="17"/>
      <c r="J71" s="17"/>
    </row>
    <row r="72" spans="1:10" ht="12.75">
      <c r="A72" s="63" t="s">
        <v>47</v>
      </c>
      <c r="B72" s="50"/>
      <c r="C72" s="15"/>
      <c r="D72" s="17"/>
      <c r="E72" s="17"/>
      <c r="F72" s="65"/>
      <c r="G72" s="50"/>
      <c r="H72" s="15"/>
      <c r="I72" s="17"/>
      <c r="J72" s="17"/>
    </row>
    <row r="73" spans="1:10" ht="12.75">
      <c r="A73" s="15"/>
      <c r="B73" s="16"/>
      <c r="C73" s="15"/>
      <c r="D73" s="17"/>
      <c r="E73" s="17"/>
      <c r="F73" s="17"/>
      <c r="G73" s="18"/>
      <c r="H73" s="17"/>
      <c r="I73" s="17"/>
      <c r="J73" s="17"/>
    </row>
    <row r="74" spans="1:10" ht="12.75">
      <c r="A74" s="15"/>
      <c r="B74" s="16"/>
      <c r="C74" s="15"/>
      <c r="D74" s="17"/>
      <c r="E74" s="17"/>
      <c r="F74" s="15"/>
      <c r="G74" s="18"/>
      <c r="H74" s="17"/>
      <c r="I74" s="17"/>
      <c r="J74" s="17"/>
    </row>
    <row r="75" spans="1:10" ht="12.75">
      <c r="A75" s="15"/>
      <c r="B75" s="16"/>
      <c r="C75" s="15"/>
      <c r="D75" s="17"/>
      <c r="E75" s="17"/>
      <c r="F75" s="17"/>
      <c r="G75" s="18"/>
      <c r="H75" s="17"/>
      <c r="I75" s="17"/>
      <c r="J75" s="17"/>
    </row>
    <row r="76" spans="1:10" ht="12.75">
      <c r="A76" s="15" t="s">
        <v>38</v>
      </c>
      <c r="B76" s="16"/>
      <c r="C76" s="15"/>
      <c r="D76" s="17"/>
      <c r="E76" s="17"/>
      <c r="F76" s="15"/>
      <c r="G76" s="18"/>
      <c r="H76" s="17"/>
      <c r="I76" s="17"/>
      <c r="J76" s="17"/>
    </row>
    <row r="77" spans="1:10" ht="12.75">
      <c r="A77" s="15" t="s">
        <v>0</v>
      </c>
      <c r="B77" s="16"/>
      <c r="C77" s="15"/>
      <c r="D77" s="17"/>
      <c r="E77" s="17"/>
      <c r="F77" s="15"/>
      <c r="G77" s="18"/>
      <c r="H77" s="17"/>
      <c r="I77" s="17"/>
      <c r="J77" s="17"/>
    </row>
    <row r="78" spans="1:10" ht="12.75">
      <c r="A78" s="15" t="s">
        <v>39</v>
      </c>
      <c r="B78" s="16"/>
      <c r="C78" s="15"/>
      <c r="D78" s="17"/>
      <c r="E78" s="17"/>
      <c r="F78" s="15"/>
      <c r="G78" s="18"/>
      <c r="H78" s="17"/>
      <c r="I78" s="17"/>
      <c r="J78" s="17"/>
    </row>
    <row r="79" spans="1:10" ht="12.75">
      <c r="A79" s="15" t="s">
        <v>40</v>
      </c>
      <c r="B79" s="16"/>
      <c r="C79" s="15"/>
      <c r="D79" s="17"/>
      <c r="E79" s="17"/>
      <c r="F79" s="15"/>
      <c r="G79" s="18"/>
      <c r="H79" s="17"/>
      <c r="I79" s="17"/>
      <c r="J79" s="17"/>
    </row>
    <row r="80" spans="1:10" ht="12.75">
      <c r="A80" s="15"/>
      <c r="B80" s="16"/>
      <c r="C80" s="15"/>
      <c r="D80" s="17"/>
      <c r="E80" s="17"/>
      <c r="F80" s="17"/>
      <c r="G80" s="18"/>
      <c r="H80" s="17"/>
      <c r="I80" s="17"/>
      <c r="J80" s="17"/>
    </row>
    <row r="81" spans="1:10" ht="12.75">
      <c r="A81" s="15"/>
      <c r="B81" s="16"/>
      <c r="C81" s="15"/>
      <c r="D81" s="17"/>
      <c r="E81" s="17"/>
      <c r="F81" s="64"/>
      <c r="G81" s="16"/>
      <c r="H81" s="15"/>
      <c r="I81" s="17"/>
      <c r="J81" s="17"/>
    </row>
    <row r="82" spans="1:10" ht="12.75">
      <c r="A82" s="15"/>
      <c r="B82" s="50"/>
      <c r="C82" s="15"/>
      <c r="D82" s="17"/>
      <c r="E82" s="17"/>
      <c r="F82" s="65"/>
      <c r="G82" s="50"/>
      <c r="H82" s="15"/>
      <c r="I82" s="17"/>
      <c r="J82" s="17"/>
    </row>
    <row r="83" spans="1:10" ht="12.75">
      <c r="A83" s="15"/>
      <c r="B83" s="16"/>
      <c r="C83" s="15"/>
      <c r="D83" s="17"/>
      <c r="E83" s="17"/>
      <c r="F83" s="17"/>
      <c r="G83" s="18"/>
      <c r="H83" s="17"/>
      <c r="I83" s="17"/>
      <c r="J83" s="17"/>
    </row>
    <row r="84" spans="1:10" ht="12.75">
      <c r="A84" s="15"/>
      <c r="B84" s="16"/>
      <c r="C84" s="15"/>
      <c r="D84" s="17"/>
      <c r="E84" s="17"/>
      <c r="F84" s="15"/>
      <c r="G84" s="18"/>
      <c r="H84" s="17"/>
      <c r="I84" s="17"/>
      <c r="J84" s="17"/>
    </row>
    <row r="85" spans="1:10" ht="12.75">
      <c r="A85" s="15"/>
      <c r="B85" s="16"/>
      <c r="C85" s="15"/>
      <c r="D85" s="17"/>
      <c r="E85" s="17"/>
      <c r="F85" s="15"/>
      <c r="G85" s="18"/>
      <c r="H85" s="17"/>
      <c r="I85" s="17"/>
      <c r="J85" s="17"/>
    </row>
    <row r="86" spans="2:10" ht="12.75">
      <c r="B86" s="16"/>
      <c r="C86" s="15"/>
      <c r="D86" s="17"/>
      <c r="E86" s="17"/>
      <c r="F86" s="15"/>
      <c r="G86" s="18"/>
      <c r="H86" s="17"/>
      <c r="I86" s="17"/>
      <c r="J86" s="17"/>
    </row>
    <row r="87" spans="2:11" ht="12.75">
      <c r="B87" s="16"/>
      <c r="C87" s="15"/>
      <c r="D87" s="17"/>
      <c r="E87" s="17"/>
      <c r="F87" s="15"/>
      <c r="G87" s="18"/>
      <c r="H87" s="17"/>
      <c r="I87" s="17"/>
      <c r="J87" s="17"/>
      <c r="K87" s="9"/>
    </row>
    <row r="88" spans="1:11" ht="12.75">
      <c r="A88" s="15"/>
      <c r="B88" s="16"/>
      <c r="C88" s="15"/>
      <c r="D88" s="17"/>
      <c r="E88" s="17"/>
      <c r="F88" s="17"/>
      <c r="G88" s="18"/>
      <c r="H88" s="17"/>
      <c r="I88" s="17"/>
      <c r="J88" s="17"/>
      <c r="K88" s="9"/>
    </row>
    <row r="89" spans="1:12" ht="12.75">
      <c r="A89" s="21"/>
      <c r="B89" s="72"/>
      <c r="C89" s="21"/>
      <c r="D89" s="21"/>
      <c r="E89" s="21"/>
      <c r="F89" s="21"/>
      <c r="G89" s="73"/>
      <c r="H89" s="21"/>
      <c r="I89" s="21"/>
      <c r="J89" s="21"/>
      <c r="K89" s="9"/>
      <c r="L89" s="9"/>
    </row>
    <row r="90" spans="1:12" ht="12.75">
      <c r="A90" s="21"/>
      <c r="B90" s="72"/>
      <c r="C90" s="21"/>
      <c r="D90" s="21"/>
      <c r="E90" s="21"/>
      <c r="F90" s="21"/>
      <c r="G90" s="73"/>
      <c r="H90" s="21"/>
      <c r="I90" s="21"/>
      <c r="J90" s="21"/>
      <c r="K90" s="9"/>
      <c r="L90" s="9"/>
    </row>
    <row r="91" spans="1:12" ht="12.75">
      <c r="A91" s="21"/>
      <c r="B91" s="73"/>
      <c r="C91" s="21"/>
      <c r="D91" s="79"/>
      <c r="E91" s="21"/>
      <c r="F91" s="21"/>
      <c r="G91" s="80"/>
      <c r="H91" s="21"/>
      <c r="I91" s="21"/>
      <c r="J91" s="79"/>
      <c r="K91" s="9"/>
      <c r="L91" s="9"/>
    </row>
    <row r="92" spans="1:12" ht="12.75">
      <c r="A92" s="21"/>
      <c r="B92" s="73"/>
      <c r="C92" s="88"/>
      <c r="D92" s="21"/>
      <c r="E92" s="89"/>
      <c r="F92" s="21"/>
      <c r="G92" s="73"/>
      <c r="H92" s="89"/>
      <c r="I92" s="21"/>
      <c r="J92" s="73"/>
      <c r="K92" s="9"/>
      <c r="L92" s="9"/>
    </row>
    <row r="93" spans="1:12" ht="12.75">
      <c r="A93" s="21"/>
      <c r="B93" s="73"/>
      <c r="C93" s="21"/>
      <c r="D93" s="21"/>
      <c r="E93" s="31"/>
      <c r="F93" s="21"/>
      <c r="G93" s="73"/>
      <c r="H93" s="31"/>
      <c r="I93" s="21"/>
      <c r="J93" s="73"/>
      <c r="K93" s="9"/>
      <c r="L93" s="9"/>
    </row>
    <row r="94" spans="1:12" ht="12.75">
      <c r="A94" s="21"/>
      <c r="B94" s="73"/>
      <c r="C94" s="21"/>
      <c r="D94" s="21"/>
      <c r="E94" s="81"/>
      <c r="F94" s="82"/>
      <c r="G94" s="73"/>
      <c r="H94" s="81"/>
      <c r="I94" s="82"/>
      <c r="J94" s="73"/>
      <c r="K94" s="9"/>
      <c r="L94" s="9"/>
    </row>
    <row r="95" spans="1:12" ht="12.75">
      <c r="A95" s="21"/>
      <c r="B95" s="73"/>
      <c r="C95" s="21"/>
      <c r="D95" s="21"/>
      <c r="E95" s="83"/>
      <c r="F95" s="21"/>
      <c r="G95" s="73"/>
      <c r="H95" s="83"/>
      <c r="I95" s="21"/>
      <c r="J95" s="73"/>
      <c r="K95" s="9"/>
      <c r="L95" s="9"/>
    </row>
    <row r="96" spans="1:12" ht="12.75">
      <c r="A96" s="21"/>
      <c r="B96" s="73"/>
      <c r="C96" s="21"/>
      <c r="D96" s="21"/>
      <c r="E96" s="21"/>
      <c r="F96" s="21"/>
      <c r="G96" s="73"/>
      <c r="H96" s="21"/>
      <c r="I96" s="21"/>
      <c r="J96" s="73"/>
      <c r="K96" s="9"/>
      <c r="L96" s="9"/>
    </row>
    <row r="97" spans="1:12" ht="12.75">
      <c r="A97" s="21"/>
      <c r="B97" s="73"/>
      <c r="C97" s="21"/>
      <c r="D97" s="21"/>
      <c r="E97" s="73"/>
      <c r="F97" s="21"/>
      <c r="G97" s="73"/>
      <c r="H97" s="73"/>
      <c r="I97" s="21"/>
      <c r="J97" s="73"/>
      <c r="K97" s="9"/>
      <c r="L97" s="9"/>
    </row>
    <row r="98" spans="1:12" ht="12.75">
      <c r="A98" s="21"/>
      <c r="B98" s="73"/>
      <c r="C98" s="21"/>
      <c r="D98" s="73"/>
      <c r="E98" s="73"/>
      <c r="F98" s="21"/>
      <c r="G98" s="73"/>
      <c r="H98" s="73"/>
      <c r="I98" s="21"/>
      <c r="J98" s="73"/>
      <c r="K98" s="9"/>
      <c r="L98" s="9"/>
    </row>
    <row r="99" spans="1:12" ht="12.75">
      <c r="A99" s="21"/>
      <c r="B99" s="73"/>
      <c r="C99" s="21"/>
      <c r="D99" s="84"/>
      <c r="E99" s="84"/>
      <c r="F99" s="84"/>
      <c r="G99" s="73"/>
      <c r="H99" s="84"/>
      <c r="I99" s="84"/>
      <c r="J99" s="73"/>
      <c r="K99" s="9"/>
      <c r="L99" s="9"/>
    </row>
    <row r="100" spans="1:12" ht="12.75">
      <c r="A100" s="21"/>
      <c r="B100" s="73"/>
      <c r="C100" s="21"/>
      <c r="D100" s="21"/>
      <c r="E100" s="85"/>
      <c r="F100" s="21"/>
      <c r="G100" s="73"/>
      <c r="H100" s="85"/>
      <c r="I100" s="21"/>
      <c r="J100" s="73"/>
      <c r="K100" s="9"/>
      <c r="L100" s="9"/>
    </row>
    <row r="101" spans="1:12" ht="12.75">
      <c r="A101" s="21"/>
      <c r="B101" s="73"/>
      <c r="C101" s="21"/>
      <c r="D101" s="21"/>
      <c r="E101" s="21"/>
      <c r="F101" s="21"/>
      <c r="G101" s="73"/>
      <c r="H101" s="21"/>
      <c r="I101" s="21"/>
      <c r="J101" s="73"/>
      <c r="K101" s="9"/>
      <c r="L101" s="9"/>
    </row>
    <row r="102" spans="1:12" ht="12.75">
      <c r="A102" s="21"/>
      <c r="B102" s="73"/>
      <c r="C102" s="21"/>
      <c r="D102" s="21"/>
      <c r="E102" s="21"/>
      <c r="F102" s="21"/>
      <c r="G102" s="73"/>
      <c r="H102" s="21"/>
      <c r="I102" s="21"/>
      <c r="J102" s="73"/>
      <c r="K102" s="9"/>
      <c r="L102" s="9"/>
    </row>
    <row r="103" spans="1:12" ht="12.75">
      <c r="A103" s="90"/>
      <c r="B103" s="73"/>
      <c r="C103" s="21"/>
      <c r="D103" s="86"/>
      <c r="E103" s="87"/>
      <c r="F103" s="21"/>
      <c r="G103" s="86"/>
      <c r="H103" s="87"/>
      <c r="I103" s="21"/>
      <c r="J103" s="86"/>
      <c r="K103" s="9"/>
      <c r="L103" s="9"/>
    </row>
    <row r="104" spans="1:12" ht="12.75">
      <c r="A104" s="90"/>
      <c r="B104" s="73"/>
      <c r="C104" s="21"/>
      <c r="D104" s="86"/>
      <c r="E104" s="87"/>
      <c r="F104" s="21"/>
      <c r="G104" s="86"/>
      <c r="H104" s="87"/>
      <c r="I104" s="21"/>
      <c r="J104" s="86"/>
      <c r="K104" s="9"/>
      <c r="L104" s="9"/>
    </row>
    <row r="105" spans="1:12" ht="12.75">
      <c r="A105" s="21"/>
      <c r="B105" s="73"/>
      <c r="C105" s="21"/>
      <c r="D105" s="86"/>
      <c r="E105" s="87"/>
      <c r="F105" s="21"/>
      <c r="G105" s="86"/>
      <c r="H105" s="87"/>
      <c r="I105" s="21"/>
      <c r="J105" s="86"/>
      <c r="K105" s="9"/>
      <c r="L105" s="9"/>
    </row>
    <row r="106" spans="1:12" ht="12.75">
      <c r="A106" s="90"/>
      <c r="B106" s="73"/>
      <c r="C106" s="21"/>
      <c r="D106" s="86"/>
      <c r="E106" s="87"/>
      <c r="F106" s="21"/>
      <c r="G106" s="86"/>
      <c r="H106" s="87"/>
      <c r="I106" s="21"/>
      <c r="J106" s="86"/>
      <c r="K106" s="9"/>
      <c r="L106" s="9"/>
    </row>
    <row r="107" spans="1:12" ht="12.75">
      <c r="A107" s="90"/>
      <c r="B107" s="73"/>
      <c r="C107" s="21"/>
      <c r="D107" s="86"/>
      <c r="E107" s="87"/>
      <c r="F107" s="21"/>
      <c r="G107" s="86"/>
      <c r="H107" s="87"/>
      <c r="I107" s="21"/>
      <c r="J107" s="86"/>
      <c r="K107" s="9"/>
      <c r="L107" s="9"/>
    </row>
    <row r="108" spans="1:12" ht="12.75">
      <c r="A108" s="90"/>
      <c r="B108" s="73"/>
      <c r="C108" s="21"/>
      <c r="D108" s="86"/>
      <c r="E108" s="87"/>
      <c r="F108" s="21"/>
      <c r="G108" s="86"/>
      <c r="H108" s="87"/>
      <c r="I108" s="21"/>
      <c r="J108" s="86"/>
      <c r="K108" s="9"/>
      <c r="L108" s="9"/>
    </row>
    <row r="109" spans="1:12" ht="12.75">
      <c r="A109" s="90"/>
      <c r="B109" s="73"/>
      <c r="C109" s="21"/>
      <c r="D109" s="86"/>
      <c r="E109" s="87"/>
      <c r="F109" s="21"/>
      <c r="G109" s="86"/>
      <c r="H109" s="87"/>
      <c r="I109" s="21"/>
      <c r="J109" s="86"/>
      <c r="K109" s="9"/>
      <c r="L109" s="9"/>
    </row>
    <row r="110" spans="1:12" ht="12.75">
      <c r="A110" s="90"/>
      <c r="B110" s="73"/>
      <c r="C110" s="21"/>
      <c r="D110" s="86"/>
      <c r="E110" s="87"/>
      <c r="F110" s="21"/>
      <c r="G110" s="86"/>
      <c r="H110" s="87"/>
      <c r="I110" s="21"/>
      <c r="J110" s="86"/>
      <c r="K110" s="9"/>
      <c r="L110" s="9"/>
    </row>
    <row r="111" spans="1:12" ht="12.75">
      <c r="A111" s="90"/>
      <c r="B111" s="73"/>
      <c r="C111" s="21"/>
      <c r="D111" s="86"/>
      <c r="E111" s="87"/>
      <c r="F111" s="21"/>
      <c r="G111" s="86"/>
      <c r="H111" s="87"/>
      <c r="I111" s="21"/>
      <c r="J111" s="86"/>
      <c r="K111" s="9"/>
      <c r="L111" s="9"/>
    </row>
    <row r="112" spans="1:12" ht="12.75">
      <c r="A112" s="90"/>
      <c r="B112" s="73"/>
      <c r="C112" s="21"/>
      <c r="D112" s="86"/>
      <c r="E112" s="87"/>
      <c r="F112" s="21"/>
      <c r="G112" s="86"/>
      <c r="H112" s="87"/>
      <c r="I112" s="21"/>
      <c r="J112" s="86"/>
      <c r="K112" s="9"/>
      <c r="L112" s="9"/>
    </row>
    <row r="113" spans="1:12" ht="12.75">
      <c r="A113" s="90"/>
      <c r="B113" s="73"/>
      <c r="C113" s="21"/>
      <c r="D113" s="86"/>
      <c r="E113" s="87"/>
      <c r="F113" s="21"/>
      <c r="G113" s="86"/>
      <c r="H113" s="87"/>
      <c r="I113" s="21"/>
      <c r="J113" s="86"/>
      <c r="K113" s="9"/>
      <c r="L113" s="9"/>
    </row>
    <row r="114" spans="1:12" ht="12.75">
      <c r="A114" s="90"/>
      <c r="B114" s="73"/>
      <c r="C114" s="21"/>
      <c r="D114" s="86"/>
      <c r="E114" s="87"/>
      <c r="F114" s="21"/>
      <c r="G114" s="86"/>
      <c r="H114" s="87"/>
      <c r="I114" s="21"/>
      <c r="J114" s="86"/>
      <c r="K114" s="9"/>
      <c r="L114" s="9"/>
    </row>
    <row r="115" spans="1:12" ht="12.75">
      <c r="A115" s="90"/>
      <c r="B115" s="73"/>
      <c r="C115" s="21"/>
      <c r="D115" s="86"/>
      <c r="E115" s="87"/>
      <c r="F115" s="21"/>
      <c r="G115" s="86"/>
      <c r="H115" s="87"/>
      <c r="I115" s="21"/>
      <c r="J115" s="86"/>
      <c r="K115" s="9"/>
      <c r="L115" s="9"/>
    </row>
    <row r="116" spans="1:12" ht="12.75">
      <c r="A116" s="90"/>
      <c r="B116" s="73"/>
      <c r="C116" s="21"/>
      <c r="D116" s="86"/>
      <c r="E116" s="87"/>
      <c r="F116" s="21"/>
      <c r="G116" s="86"/>
      <c r="H116" s="87"/>
      <c r="I116" s="21"/>
      <c r="J116" s="86"/>
      <c r="K116" s="9"/>
      <c r="L116" s="9"/>
    </row>
    <row r="117" spans="1:12" ht="12.75">
      <c r="A117" s="90"/>
      <c r="B117" s="73"/>
      <c r="C117" s="21"/>
      <c r="D117" s="86"/>
      <c r="E117" s="87"/>
      <c r="F117" s="21"/>
      <c r="G117" s="86"/>
      <c r="H117" s="87"/>
      <c r="I117" s="21"/>
      <c r="J117" s="86"/>
      <c r="K117" s="9"/>
      <c r="L117" s="9"/>
    </row>
    <row r="118" spans="1:12" ht="12.75">
      <c r="A118" s="90"/>
      <c r="B118" s="73"/>
      <c r="C118" s="21"/>
      <c r="D118" s="86"/>
      <c r="E118" s="87"/>
      <c r="F118" s="21"/>
      <c r="G118" s="86"/>
      <c r="H118" s="87"/>
      <c r="I118" s="21"/>
      <c r="J118" s="86"/>
      <c r="K118" s="9"/>
      <c r="L118" s="9"/>
    </row>
    <row r="119" spans="1:12" ht="12.75">
      <c r="A119" s="90"/>
      <c r="B119" s="73"/>
      <c r="C119" s="21"/>
      <c r="D119" s="86"/>
      <c r="E119" s="87"/>
      <c r="F119" s="21"/>
      <c r="G119" s="86"/>
      <c r="H119" s="87"/>
      <c r="I119" s="91"/>
      <c r="J119" s="86"/>
      <c r="K119" s="9"/>
      <c r="L119" s="9"/>
    </row>
    <row r="120" spans="1:12" ht="12.75">
      <c r="A120" s="90"/>
      <c r="B120" s="73"/>
      <c r="C120" s="21"/>
      <c r="D120" s="86"/>
      <c r="E120" s="87"/>
      <c r="F120" s="21"/>
      <c r="G120" s="86"/>
      <c r="H120" s="87"/>
      <c r="I120" s="21"/>
      <c r="J120" s="86"/>
      <c r="K120" s="9"/>
      <c r="L120" s="9"/>
    </row>
    <row r="121" spans="1:12" ht="12.75">
      <c r="A121" s="90"/>
      <c r="B121" s="73"/>
      <c r="C121" s="21"/>
      <c r="D121" s="86"/>
      <c r="E121" s="87"/>
      <c r="F121" s="21"/>
      <c r="G121" s="86"/>
      <c r="H121" s="87"/>
      <c r="I121" s="21"/>
      <c r="J121" s="86"/>
      <c r="K121" s="9"/>
      <c r="L121" s="9"/>
    </row>
    <row r="122" spans="1:12" ht="12.75">
      <c r="A122" s="90"/>
      <c r="B122" s="73"/>
      <c r="C122" s="21"/>
      <c r="D122" s="86"/>
      <c r="E122" s="87"/>
      <c r="F122" s="21"/>
      <c r="G122" s="86"/>
      <c r="H122" s="87"/>
      <c r="I122" s="21"/>
      <c r="J122" s="86"/>
      <c r="K122" s="9"/>
      <c r="L122" s="9"/>
    </row>
    <row r="123" spans="1:12" ht="12.75">
      <c r="A123" s="90"/>
      <c r="B123" s="73"/>
      <c r="C123" s="21"/>
      <c r="D123" s="86"/>
      <c r="E123" s="87"/>
      <c r="F123" s="21"/>
      <c r="G123" s="86"/>
      <c r="H123" s="87"/>
      <c r="I123" s="21"/>
      <c r="J123" s="86"/>
      <c r="K123" s="9"/>
      <c r="L123" s="9"/>
    </row>
    <row r="124" spans="1:12" ht="12.75">
      <c r="A124" s="90"/>
      <c r="B124" s="73"/>
      <c r="C124" s="21"/>
      <c r="D124" s="86"/>
      <c r="E124" s="87"/>
      <c r="F124" s="21"/>
      <c r="G124" s="86"/>
      <c r="H124" s="87"/>
      <c r="I124" s="21"/>
      <c r="J124" s="86"/>
      <c r="K124" s="9"/>
      <c r="L124" s="9"/>
    </row>
    <row r="125" spans="1:12" ht="12.75">
      <c r="A125" s="90"/>
      <c r="B125" s="73"/>
      <c r="C125" s="21"/>
      <c r="D125" s="86"/>
      <c r="E125" s="87"/>
      <c r="F125" s="21"/>
      <c r="G125" s="86"/>
      <c r="H125" s="87"/>
      <c r="I125" s="21"/>
      <c r="J125" s="86"/>
      <c r="K125" s="9"/>
      <c r="L125" s="9"/>
    </row>
    <row r="126" spans="1:12" ht="12.75">
      <c r="A126" s="90"/>
      <c r="B126" s="73"/>
      <c r="C126" s="21"/>
      <c r="D126" s="86"/>
      <c r="E126" s="87"/>
      <c r="F126" s="21"/>
      <c r="G126" s="86"/>
      <c r="H126" s="87"/>
      <c r="I126" s="21"/>
      <c r="J126" s="86"/>
      <c r="K126" s="9"/>
      <c r="L126" s="9"/>
    </row>
    <row r="127" spans="1:12" ht="12.75">
      <c r="A127" s="90"/>
      <c r="B127" s="73"/>
      <c r="C127" s="21"/>
      <c r="D127" s="86"/>
      <c r="E127" s="87"/>
      <c r="F127" s="21"/>
      <c r="G127" s="86"/>
      <c r="H127" s="87"/>
      <c r="I127" s="21"/>
      <c r="J127" s="86"/>
      <c r="K127" s="9"/>
      <c r="L127" s="9"/>
    </row>
    <row r="128" spans="1:12" ht="12.75">
      <c r="A128" s="90"/>
      <c r="B128" s="73"/>
      <c r="C128" s="21"/>
      <c r="D128" s="86"/>
      <c r="E128" s="87"/>
      <c r="F128" s="21"/>
      <c r="G128" s="86"/>
      <c r="H128" s="87"/>
      <c r="I128" s="21"/>
      <c r="J128" s="86"/>
      <c r="K128" s="9"/>
      <c r="L128" s="9"/>
    </row>
    <row r="129" spans="1:12" ht="12.75">
      <c r="A129" s="90"/>
      <c r="B129" s="73"/>
      <c r="C129" s="21"/>
      <c r="D129" s="86"/>
      <c r="E129" s="87"/>
      <c r="F129" s="21"/>
      <c r="G129" s="86"/>
      <c r="H129" s="87"/>
      <c r="I129" s="21"/>
      <c r="J129" s="86"/>
      <c r="K129" s="9"/>
      <c r="L129" s="9"/>
    </row>
    <row r="130" spans="1:12" ht="12" customHeight="1">
      <c r="A130" s="90"/>
      <c r="B130" s="73"/>
      <c r="C130" s="21"/>
      <c r="D130" s="86"/>
      <c r="E130" s="87"/>
      <c r="F130" s="21"/>
      <c r="G130" s="86"/>
      <c r="H130" s="87"/>
      <c r="I130" s="21"/>
      <c r="J130" s="86"/>
      <c r="K130" s="9"/>
      <c r="L130" s="9"/>
    </row>
    <row r="131" spans="1:12" ht="12.75">
      <c r="A131" s="90"/>
      <c r="B131" s="73"/>
      <c r="C131" s="21"/>
      <c r="D131" s="86"/>
      <c r="E131" s="87"/>
      <c r="F131" s="21"/>
      <c r="G131" s="86"/>
      <c r="H131" s="87"/>
      <c r="I131" s="21"/>
      <c r="J131" s="86"/>
      <c r="K131" s="9"/>
      <c r="L131" s="9"/>
    </row>
    <row r="132" spans="1:12" ht="12.75">
      <c r="A132" s="90"/>
      <c r="B132" s="73"/>
      <c r="C132" s="21"/>
      <c r="D132" s="86"/>
      <c r="E132" s="87"/>
      <c r="F132" s="21"/>
      <c r="G132" s="86"/>
      <c r="H132" s="87"/>
      <c r="I132" s="21"/>
      <c r="J132" s="86"/>
      <c r="K132" s="9"/>
      <c r="L132" s="9"/>
    </row>
    <row r="133" spans="1:12" ht="12.75">
      <c r="A133" s="90"/>
      <c r="B133" s="73"/>
      <c r="C133" s="21"/>
      <c r="D133" s="86"/>
      <c r="E133" s="87"/>
      <c r="F133" s="21"/>
      <c r="G133" s="86"/>
      <c r="H133" s="87"/>
      <c r="I133" s="21"/>
      <c r="J133" s="86"/>
      <c r="K133" s="9"/>
      <c r="L133" s="9"/>
    </row>
    <row r="134" spans="1:12" ht="12.75">
      <c r="A134" s="90"/>
      <c r="B134" s="73"/>
      <c r="C134" s="21"/>
      <c r="D134" s="86"/>
      <c r="E134" s="87"/>
      <c r="F134" s="21"/>
      <c r="G134" s="86"/>
      <c r="H134" s="87"/>
      <c r="I134" s="21"/>
      <c r="J134" s="86"/>
      <c r="K134" s="9"/>
      <c r="L134" s="9"/>
    </row>
    <row r="135" spans="1:12" ht="12.75">
      <c r="A135" s="21"/>
      <c r="B135" s="73"/>
      <c r="C135" s="21"/>
      <c r="D135" s="21"/>
      <c r="E135" s="31"/>
      <c r="F135" s="31"/>
      <c r="G135" s="31"/>
      <c r="H135" s="31"/>
      <c r="I135" s="21"/>
      <c r="J135" s="31"/>
      <c r="K135" s="9"/>
      <c r="L135" s="9"/>
    </row>
    <row r="136" spans="1:12" ht="12.75">
      <c r="A136" s="21"/>
      <c r="B136" s="73"/>
      <c r="C136" s="21"/>
      <c r="D136" s="21"/>
      <c r="E136" s="21"/>
      <c r="F136" s="21"/>
      <c r="G136" s="73"/>
      <c r="H136" s="21"/>
      <c r="I136" s="21"/>
      <c r="J136" s="73"/>
      <c r="K136" s="9"/>
      <c r="L136" s="9"/>
    </row>
    <row r="137" spans="1:12" ht="12.75">
      <c r="A137" s="21"/>
      <c r="B137" s="72"/>
      <c r="C137" s="21"/>
      <c r="D137" s="21"/>
      <c r="E137" s="21"/>
      <c r="F137" s="21"/>
      <c r="G137" s="73"/>
      <c r="H137" s="21"/>
      <c r="I137" s="21"/>
      <c r="J137" s="73"/>
      <c r="K137" s="9"/>
      <c r="L137" s="9"/>
    </row>
    <row r="138" spans="1:12" ht="12.75">
      <c r="A138" s="21"/>
      <c r="B138" s="72"/>
      <c r="C138" s="21"/>
      <c r="D138" s="21"/>
      <c r="E138" s="21"/>
      <c r="F138" s="21"/>
      <c r="G138" s="73"/>
      <c r="H138" s="21"/>
      <c r="I138" s="21"/>
      <c r="J138" s="73"/>
      <c r="K138" s="9"/>
      <c r="L138" s="9"/>
    </row>
    <row r="139" spans="1:12" ht="12.75">
      <c r="A139" s="21"/>
      <c r="B139" s="72"/>
      <c r="C139" s="21"/>
      <c r="D139" s="21"/>
      <c r="E139" s="21"/>
      <c r="F139" s="21"/>
      <c r="G139" s="73"/>
      <c r="H139" s="21"/>
      <c r="I139" s="21"/>
      <c r="J139" s="73"/>
      <c r="K139" s="9"/>
      <c r="L139" s="9"/>
    </row>
    <row r="140" spans="1:12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  <c r="K140" s="9"/>
      <c r="L140" s="9"/>
    </row>
    <row r="141" spans="1:12" ht="12.75">
      <c r="A141" s="15"/>
      <c r="B141" s="16"/>
      <c r="C141" s="15"/>
      <c r="D141" s="17"/>
      <c r="E141" s="17"/>
      <c r="F141" s="17"/>
      <c r="G141" s="18"/>
      <c r="H141" s="17"/>
      <c r="I141" s="17"/>
      <c r="J141" s="18"/>
      <c r="K141" s="9"/>
      <c r="L141" s="9"/>
    </row>
    <row r="142" spans="1:11" ht="12.75">
      <c r="A142" s="15"/>
      <c r="B142" s="16"/>
      <c r="C142" s="15"/>
      <c r="D142" s="17"/>
      <c r="E142" s="17"/>
      <c r="F142" s="17"/>
      <c r="G142" s="18"/>
      <c r="H142" s="17"/>
      <c r="I142" s="17"/>
      <c r="J142" s="18"/>
      <c r="K142" s="9"/>
    </row>
    <row r="143" spans="1:11" ht="12.75">
      <c r="A143" s="15"/>
      <c r="B143" s="16"/>
      <c r="C143" s="15"/>
      <c r="D143" s="17"/>
      <c r="E143" s="17"/>
      <c r="F143" s="17"/>
      <c r="G143" s="18"/>
      <c r="H143" s="17"/>
      <c r="I143" s="17"/>
      <c r="J143" s="18"/>
      <c r="K143" s="9"/>
    </row>
    <row r="144" spans="1:11" ht="12.75">
      <c r="A144" s="15"/>
      <c r="B144" s="16"/>
      <c r="C144" s="15"/>
      <c r="D144" s="17"/>
      <c r="E144" s="17"/>
      <c r="F144" s="17"/>
      <c r="G144" s="18"/>
      <c r="H144" s="17"/>
      <c r="I144" s="17"/>
      <c r="J144" s="18"/>
      <c r="K144" s="9"/>
    </row>
    <row r="145" spans="1:11" ht="12.75">
      <c r="A145" s="15"/>
      <c r="B145" s="16"/>
      <c r="C145" s="15"/>
      <c r="D145" s="17"/>
      <c r="E145" s="17"/>
      <c r="F145" s="17"/>
      <c r="G145" s="18"/>
      <c r="H145" s="17"/>
      <c r="I145" s="17"/>
      <c r="J145" s="18"/>
      <c r="K145" s="9"/>
    </row>
    <row r="146" spans="1:11" ht="12.75">
      <c r="A146" s="15"/>
      <c r="B146" s="16"/>
      <c r="C146" s="15"/>
      <c r="D146" s="17"/>
      <c r="E146" s="17"/>
      <c r="F146" s="17"/>
      <c r="G146" s="18"/>
      <c r="H146" s="17"/>
      <c r="I146" s="17"/>
      <c r="J146" s="18"/>
      <c r="K146" s="9"/>
    </row>
    <row r="147" spans="1:11" ht="12.75">
      <c r="A147" s="15"/>
      <c r="B147" s="16"/>
      <c r="C147" s="15"/>
      <c r="D147" s="17"/>
      <c r="E147" s="17"/>
      <c r="F147" s="17"/>
      <c r="G147" s="18"/>
      <c r="H147" s="17"/>
      <c r="I147" s="17"/>
      <c r="J147" s="18"/>
      <c r="K147" s="9"/>
    </row>
    <row r="148" spans="1:10" ht="12.75">
      <c r="A148" s="15"/>
      <c r="B148" s="16"/>
      <c r="C148" s="15"/>
      <c r="D148" s="17"/>
      <c r="E148" s="17"/>
      <c r="F148" s="17"/>
      <c r="G148" s="18"/>
      <c r="H148" s="17"/>
      <c r="I148" s="17"/>
      <c r="J148" s="18"/>
    </row>
    <row r="149" spans="1:10" ht="12.75">
      <c r="A149" s="15"/>
      <c r="B149" s="16"/>
      <c r="C149" s="15"/>
      <c r="D149" s="17"/>
      <c r="E149" s="17"/>
      <c r="F149" s="17"/>
      <c r="G149" s="18"/>
      <c r="H149" s="17"/>
      <c r="I149" s="17"/>
      <c r="J149" s="18"/>
    </row>
    <row r="150" spans="1:10" ht="12.75">
      <c r="A150" s="15"/>
      <c r="B150" s="16"/>
      <c r="C150" s="15"/>
      <c r="D150" s="17"/>
      <c r="E150" s="17"/>
      <c r="F150" s="17"/>
      <c r="G150" s="18"/>
      <c r="H150" s="17"/>
      <c r="I150" s="17"/>
      <c r="J150" s="18"/>
    </row>
    <row r="151" spans="1:10" ht="12.75">
      <c r="A151" s="15"/>
      <c r="B151" s="16"/>
      <c r="C151" s="15"/>
      <c r="D151" s="17"/>
      <c r="E151" s="17"/>
      <c r="F151" s="17"/>
      <c r="G151" s="18"/>
      <c r="H151" s="17"/>
      <c r="I151" s="17"/>
      <c r="J151" s="18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</sheetData>
  <sheetProtection/>
  <mergeCells count="3">
    <mergeCell ref="A6:J6"/>
    <mergeCell ref="A4:J4"/>
    <mergeCell ref="A5:J5"/>
  </mergeCells>
  <hyperlinks>
    <hyperlink ref="A72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76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2.75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2.75">
      <c r="A6" s="238">
        <v>41608</v>
      </c>
      <c r="B6" s="239"/>
      <c r="C6" s="239"/>
      <c r="D6" s="239"/>
      <c r="E6" s="239"/>
      <c r="F6" s="239"/>
      <c r="G6" s="239"/>
      <c r="H6" s="239"/>
      <c r="I6" s="239"/>
      <c r="J6" s="239"/>
    </row>
    <row r="7" spans="1:10" ht="12.75">
      <c r="A7" s="15"/>
      <c r="B7" s="16"/>
      <c r="C7" s="15"/>
      <c r="D7" s="17"/>
      <c r="E7" s="17"/>
      <c r="F7" s="17"/>
      <c r="G7" s="18"/>
      <c r="H7" s="17"/>
      <c r="I7" s="17"/>
      <c r="J7" s="17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ht="12.75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ht="12.75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ht="12.75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ht="12.75">
      <c r="A13" s="11" t="s">
        <v>12</v>
      </c>
      <c r="B13" s="12" t="s">
        <v>13</v>
      </c>
      <c r="C13" s="13" t="s">
        <v>6</v>
      </c>
      <c r="D13" s="5">
        <v>41578</v>
      </c>
      <c r="E13" s="5" t="s">
        <v>8</v>
      </c>
      <c r="F13" s="5">
        <f>A6</f>
        <v>41608</v>
      </c>
      <c r="G13" s="5">
        <f>D13</f>
        <v>41578</v>
      </c>
      <c r="H13" s="5" t="s">
        <v>8</v>
      </c>
      <c r="I13" s="5">
        <f>F13</f>
        <v>41608</v>
      </c>
      <c r="J13" s="5">
        <f>+I13</f>
        <v>41608</v>
      </c>
    </row>
    <row r="14" spans="1:10" ht="12.75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ht="12.75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ht="12.75">
      <c r="A16" s="15" t="s">
        <v>15</v>
      </c>
      <c r="B16" s="28"/>
      <c r="C16" s="30">
        <v>0.00044</v>
      </c>
      <c r="D16" s="67">
        <v>17517122</v>
      </c>
      <c r="E16" s="67">
        <f>ROUND(SUM(F16-D16),0)</f>
        <v>2000661</v>
      </c>
      <c r="F16" s="67">
        <v>19517783</v>
      </c>
      <c r="G16" s="67">
        <v>17517122</v>
      </c>
      <c r="H16" s="67">
        <f>E16</f>
        <v>2000661</v>
      </c>
      <c r="I16" s="67">
        <f>+F16</f>
        <v>19517783</v>
      </c>
      <c r="J16" s="67">
        <v>0</v>
      </c>
    </row>
    <row r="17" spans="1:10" ht="12.75">
      <c r="A17" s="20" t="s">
        <v>16</v>
      </c>
      <c r="B17" s="28"/>
      <c r="C17" s="68">
        <v>0.00041</v>
      </c>
      <c r="D17" s="67">
        <v>18723822</v>
      </c>
      <c r="E17" s="67">
        <f>ROUND(SUM(F17-D17),0)</f>
        <v>67924</v>
      </c>
      <c r="F17" s="67">
        <v>18791746</v>
      </c>
      <c r="G17" s="67">
        <v>18723822</v>
      </c>
      <c r="H17" s="67">
        <f>E17</f>
        <v>67924</v>
      </c>
      <c r="I17" s="67">
        <f>+F17</f>
        <v>18791746</v>
      </c>
      <c r="J17" s="67">
        <v>0</v>
      </c>
    </row>
    <row r="18" spans="1:10" ht="12.75" customHeight="1">
      <c r="A18" s="74" t="s">
        <v>48</v>
      </c>
      <c r="B18" s="28"/>
      <c r="C18" s="68">
        <v>0.00039</v>
      </c>
      <c r="D18" s="67">
        <v>32915</v>
      </c>
      <c r="E18" s="67">
        <f>ROUND(SUM(F18-D18),0)</f>
        <v>1</v>
      </c>
      <c r="F18" s="67">
        <v>32916</v>
      </c>
      <c r="G18" s="67">
        <v>32915</v>
      </c>
      <c r="H18" s="67">
        <f>E18</f>
        <v>1</v>
      </c>
      <c r="I18" s="67">
        <f>+F18</f>
        <v>32916</v>
      </c>
      <c r="J18" s="67">
        <v>0</v>
      </c>
    </row>
    <row r="19" spans="1:10" ht="12.75">
      <c r="A19" s="74" t="s">
        <v>54</v>
      </c>
      <c r="B19" s="28"/>
      <c r="C19" s="68">
        <v>0.00137</v>
      </c>
      <c r="D19" s="67">
        <v>24119008</v>
      </c>
      <c r="E19" s="67">
        <f>ROUND(SUM(F19-D19),0)</f>
        <v>-4797797</v>
      </c>
      <c r="F19" s="67">
        <v>19321211</v>
      </c>
      <c r="G19" s="67">
        <v>24119008</v>
      </c>
      <c r="H19" s="67">
        <f>E19</f>
        <v>-4797797</v>
      </c>
      <c r="I19" s="67">
        <f>+F19</f>
        <v>19321211</v>
      </c>
      <c r="J19" s="67">
        <v>0</v>
      </c>
    </row>
    <row r="20" spans="1:10" ht="12.75">
      <c r="A20" s="74" t="s">
        <v>53</v>
      </c>
      <c r="B20" s="28"/>
      <c r="C20" s="68">
        <v>0.0103</v>
      </c>
      <c r="D20" s="67">
        <v>8066299</v>
      </c>
      <c r="E20" s="67">
        <f>ROUND(SUM(F20-D20),0)</f>
        <v>5633</v>
      </c>
      <c r="F20" s="67">
        <v>8071932</v>
      </c>
      <c r="G20" s="67">
        <v>8364951</v>
      </c>
      <c r="H20" s="67">
        <f>+I20-G20</f>
        <v>41132</v>
      </c>
      <c r="I20" s="67">
        <v>8406083</v>
      </c>
      <c r="J20" s="67">
        <v>7462</v>
      </c>
    </row>
    <row r="21" spans="1:10" ht="12.75">
      <c r="A21" s="31" t="s">
        <v>17</v>
      </c>
      <c r="B21" s="32"/>
      <c r="C21" s="69"/>
      <c r="D21" s="33">
        <f>SUM(D16:D20)</f>
        <v>68459166</v>
      </c>
      <c r="E21" s="33">
        <f>ROUND(SUM(E16:E20),0)</f>
        <v>-2723578</v>
      </c>
      <c r="F21" s="33">
        <f>SUM(F16:F20)</f>
        <v>65735588</v>
      </c>
      <c r="G21" s="33">
        <f>SUM(G16:G20)</f>
        <v>68757818</v>
      </c>
      <c r="H21" s="33">
        <f>SUM(H16:H20)</f>
        <v>-2688079</v>
      </c>
      <c r="I21" s="33">
        <f>SUM(I16:I20)</f>
        <v>66069739</v>
      </c>
      <c r="J21" s="33">
        <f>SUM(J16:J20)</f>
        <v>7462</v>
      </c>
    </row>
    <row r="22" spans="1:10" ht="12.75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0" ht="12.75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</row>
    <row r="24" spans="1:10" ht="12.75" hidden="1">
      <c r="A24" s="74" t="s">
        <v>50</v>
      </c>
      <c r="B24" s="75">
        <v>41129</v>
      </c>
      <c r="C24" s="76">
        <v>0.0022</v>
      </c>
      <c r="D24" s="67">
        <v>0</v>
      </c>
      <c r="E24" s="67">
        <f>ROUND(SUM(F24-D24),0)</f>
        <v>0</v>
      </c>
      <c r="F24" s="67">
        <v>0</v>
      </c>
      <c r="G24" s="67">
        <v>0</v>
      </c>
      <c r="H24" s="67">
        <f>ROUND(SUM(I24-G24),0)</f>
        <v>0</v>
      </c>
      <c r="I24" s="67">
        <v>0</v>
      </c>
      <c r="J24" s="67">
        <v>0</v>
      </c>
    </row>
    <row r="25" spans="1:27" ht="12.75" customHeight="1" hidden="1">
      <c r="A25" s="74"/>
      <c r="B25" s="28"/>
      <c r="C25" s="70"/>
      <c r="D25" s="33">
        <f aca="true" t="shared" si="0" ref="D25:J25">SUM(D24:D24)</f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3">
        <f t="shared" si="0"/>
        <v>0</v>
      </c>
      <c r="J25" s="33">
        <f t="shared" si="0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10" ht="12.75" customHeight="1" hidden="1">
      <c r="A26" s="60"/>
      <c r="B26" s="61"/>
      <c r="C26" s="69"/>
      <c r="D26" s="34"/>
      <c r="E26" s="34"/>
      <c r="F26" s="34"/>
      <c r="G26" s="34"/>
      <c r="H26" s="34"/>
      <c r="I26" s="34"/>
      <c r="J26" s="34"/>
    </row>
    <row r="27" spans="1:17" s="4" customFormat="1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1"/>
      <c r="L27" s="1"/>
      <c r="M27" s="1"/>
      <c r="N27" s="1"/>
      <c r="O27" s="1"/>
      <c r="P27" s="1"/>
      <c r="Q27" s="1"/>
    </row>
    <row r="28" spans="1:17" s="4" customFormat="1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f aca="true" t="shared" si="1" ref="E28:E39">ROUND(SUM(F28-D28),0)</f>
        <v>0</v>
      </c>
      <c r="F28" s="67">
        <v>10000000</v>
      </c>
      <c r="G28" s="67">
        <v>9970746</v>
      </c>
      <c r="H28" s="67">
        <f aca="true" t="shared" si="2" ref="H28:H39">ROUND(SUM(I28-G28),0)</f>
        <v>13906</v>
      </c>
      <c r="I28" s="67">
        <v>9984652</v>
      </c>
      <c r="J28" s="67">
        <v>17213</v>
      </c>
      <c r="K28" s="1"/>
      <c r="L28" s="1"/>
      <c r="M28" s="1"/>
      <c r="N28" s="1"/>
      <c r="O28" s="1"/>
      <c r="P28" s="1"/>
      <c r="Q28" s="1"/>
    </row>
    <row r="29" spans="1:17" s="4" customFormat="1" ht="12.75" customHeight="1">
      <c r="A29" s="66" t="s">
        <v>52</v>
      </c>
      <c r="B29" s="35">
        <v>42681</v>
      </c>
      <c r="C29" s="36">
        <v>0.00565</v>
      </c>
      <c r="D29" s="67">
        <v>9992405</v>
      </c>
      <c r="E29" s="67">
        <f t="shared" si="1"/>
        <v>207</v>
      </c>
      <c r="F29" s="67">
        <v>9992612</v>
      </c>
      <c r="G29" s="67">
        <v>9922496</v>
      </c>
      <c r="H29" s="67">
        <f t="shared" si="2"/>
        <v>45380</v>
      </c>
      <c r="I29" s="67">
        <v>9967876</v>
      </c>
      <c r="J29" s="67">
        <v>3546</v>
      </c>
      <c r="K29" s="1"/>
      <c r="L29" s="1"/>
      <c r="M29" s="1"/>
      <c r="N29" s="1"/>
      <c r="O29" s="1"/>
      <c r="P29" s="1"/>
      <c r="Q29" s="1"/>
    </row>
    <row r="30" spans="1:18" s="4" customFormat="1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f t="shared" si="1"/>
        <v>0</v>
      </c>
      <c r="F30" s="67">
        <v>10000000</v>
      </c>
      <c r="G30" s="67">
        <v>9929920</v>
      </c>
      <c r="H30" s="67">
        <f t="shared" si="2"/>
        <v>41427</v>
      </c>
      <c r="I30" s="67">
        <v>9971347</v>
      </c>
      <c r="J30" s="67">
        <v>30382</v>
      </c>
      <c r="K30" s="14"/>
      <c r="L30" s="14"/>
      <c r="M30" s="14"/>
      <c r="N30" s="14"/>
      <c r="O30" s="14"/>
      <c r="P30" s="14"/>
      <c r="Q30" s="14"/>
      <c r="R30" s="14"/>
    </row>
    <row r="31" spans="1:18" s="4" customFormat="1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f t="shared" si="1"/>
        <v>0</v>
      </c>
      <c r="F31" s="67">
        <v>10000000</v>
      </c>
      <c r="G31" s="67">
        <v>9950088</v>
      </c>
      <c r="H31" s="67">
        <f t="shared" si="2"/>
        <v>51387</v>
      </c>
      <c r="I31" s="67">
        <v>10001475</v>
      </c>
      <c r="J31" s="67">
        <v>23576</v>
      </c>
      <c r="K31" s="14"/>
      <c r="L31" s="14"/>
      <c r="M31" s="14"/>
      <c r="N31" s="14"/>
      <c r="O31" s="14"/>
      <c r="P31" s="14"/>
      <c r="Q31" s="14"/>
      <c r="R31" s="14"/>
    </row>
    <row r="32" spans="1:18" s="4" customFormat="1" ht="12.75" customHeight="1">
      <c r="A32" s="66" t="s">
        <v>43</v>
      </c>
      <c r="B32" s="35">
        <v>42765</v>
      </c>
      <c r="C32" s="36">
        <v>0.00633</v>
      </c>
      <c r="D32" s="67">
        <v>10197429</v>
      </c>
      <c r="E32" s="67">
        <f t="shared" si="1"/>
        <v>-4990</v>
      </c>
      <c r="F32" s="67">
        <v>10192439</v>
      </c>
      <c r="G32" s="67">
        <v>10153900</v>
      </c>
      <c r="H32" s="67">
        <f t="shared" si="2"/>
        <v>13000</v>
      </c>
      <c r="I32" s="67">
        <v>10166900</v>
      </c>
      <c r="J32" s="67">
        <v>42123</v>
      </c>
      <c r="K32" s="14"/>
      <c r="L32" s="14"/>
      <c r="M32" s="14"/>
      <c r="N32" s="14"/>
      <c r="O32" s="14"/>
      <c r="P32" s="14"/>
      <c r="Q32" s="14"/>
      <c r="R32" s="14"/>
    </row>
    <row r="33" spans="1:10" s="9" customFormat="1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f t="shared" si="1"/>
        <v>0</v>
      </c>
      <c r="F33" s="67">
        <v>10000000</v>
      </c>
      <c r="G33" s="67">
        <v>9945470</v>
      </c>
      <c r="H33" s="67">
        <f t="shared" si="2"/>
        <v>13390</v>
      </c>
      <c r="I33" s="67">
        <v>9958860</v>
      </c>
      <c r="J33" s="67">
        <v>25274</v>
      </c>
    </row>
    <row r="34" spans="1:10" s="9" customFormat="1" ht="12.75" customHeight="1">
      <c r="A34" s="66" t="s">
        <v>43</v>
      </c>
      <c r="B34" s="35">
        <v>42787</v>
      </c>
      <c r="C34" s="36">
        <v>0.00805</v>
      </c>
      <c r="D34" s="67">
        <v>9998345</v>
      </c>
      <c r="E34" s="67">
        <f t="shared" si="1"/>
        <v>41</v>
      </c>
      <c r="F34" s="67">
        <v>9998386</v>
      </c>
      <c r="G34" s="67">
        <v>9950399</v>
      </c>
      <c r="H34" s="67">
        <f t="shared" si="2"/>
        <v>13553</v>
      </c>
      <c r="I34" s="67">
        <v>9963952</v>
      </c>
      <c r="J34" s="67">
        <v>22116</v>
      </c>
    </row>
    <row r="35" spans="1:10" s="4" customFormat="1" ht="12.75" customHeight="1">
      <c r="A35" s="66" t="s">
        <v>52</v>
      </c>
      <c r="B35" s="35">
        <v>42787</v>
      </c>
      <c r="C35" s="36">
        <v>0.00825</v>
      </c>
      <c r="D35" s="67">
        <v>9998345</v>
      </c>
      <c r="E35" s="67">
        <f t="shared" si="1"/>
        <v>41</v>
      </c>
      <c r="F35" s="67">
        <v>9998386</v>
      </c>
      <c r="G35" s="67">
        <v>9960929</v>
      </c>
      <c r="H35" s="67">
        <f t="shared" si="2"/>
        <v>32605</v>
      </c>
      <c r="I35" s="67">
        <v>9993534</v>
      </c>
      <c r="J35" s="67">
        <v>22662</v>
      </c>
    </row>
    <row r="36" spans="1:10" s="4" customFormat="1" ht="12.75" customHeight="1">
      <c r="A36" s="66" t="s">
        <v>55</v>
      </c>
      <c r="B36" s="35">
        <v>42800</v>
      </c>
      <c r="C36" s="36">
        <v>0.008</v>
      </c>
      <c r="D36" s="67">
        <v>19993727</v>
      </c>
      <c r="E36" s="67">
        <f t="shared" si="1"/>
        <v>154</v>
      </c>
      <c r="F36" s="67">
        <f>9997960+9995921</f>
        <v>19993881</v>
      </c>
      <c r="G36" s="67">
        <v>19886034</v>
      </c>
      <c r="H36" s="67">
        <f t="shared" si="2"/>
        <v>27254</v>
      </c>
      <c r="I36" s="67">
        <v>19913288</v>
      </c>
      <c r="J36" s="67">
        <f>19267+19267</f>
        <v>38534</v>
      </c>
    </row>
    <row r="37" spans="1:17" s="9" customFormat="1" ht="12.75" customHeight="1">
      <c r="A37" s="66" t="s">
        <v>52</v>
      </c>
      <c r="B37" s="35">
        <v>42864</v>
      </c>
      <c r="C37" s="36">
        <v>0.0064</v>
      </c>
      <c r="D37" s="67">
        <v>9982396</v>
      </c>
      <c r="E37" s="67">
        <f t="shared" si="1"/>
        <v>410</v>
      </c>
      <c r="F37" s="67">
        <v>9982806</v>
      </c>
      <c r="G37" s="67">
        <v>9860791</v>
      </c>
      <c r="H37" s="67">
        <f t="shared" si="2"/>
        <v>13864</v>
      </c>
      <c r="I37" s="67">
        <v>9874655</v>
      </c>
      <c r="J37" s="67">
        <v>3945</v>
      </c>
      <c r="K37" s="3"/>
      <c r="L37" s="3"/>
      <c r="M37" s="3"/>
      <c r="N37" s="3"/>
      <c r="O37" s="3"/>
      <c r="P37" s="3"/>
      <c r="Q37" s="3"/>
    </row>
    <row r="38" spans="1:10" s="3" customFormat="1" ht="12.75" customHeight="1">
      <c r="A38" s="66" t="s">
        <v>43</v>
      </c>
      <c r="B38" s="35">
        <v>42877</v>
      </c>
      <c r="C38" s="36">
        <v>0.0071</v>
      </c>
      <c r="D38" s="67">
        <v>9996444</v>
      </c>
      <c r="E38" s="67">
        <f t="shared" si="1"/>
        <v>82</v>
      </c>
      <c r="F38" s="67">
        <v>9996526</v>
      </c>
      <c r="G38" s="67">
        <v>9891500</v>
      </c>
      <c r="H38" s="67">
        <f t="shared" si="2"/>
        <v>-11100</v>
      </c>
      <c r="I38" s="67">
        <v>9880400</v>
      </c>
      <c r="J38" s="67">
        <v>1822</v>
      </c>
    </row>
    <row r="39" spans="1:10" s="3" customFormat="1" ht="12.75" customHeight="1">
      <c r="A39" s="66" t="s">
        <v>42</v>
      </c>
      <c r="B39" s="35">
        <v>42895</v>
      </c>
      <c r="C39" s="36">
        <v>0.01258</v>
      </c>
      <c r="D39" s="67">
        <v>9997053</v>
      </c>
      <c r="E39" s="67">
        <f t="shared" si="1"/>
        <v>67</v>
      </c>
      <c r="F39" s="67">
        <v>9997120</v>
      </c>
      <c r="G39" s="67">
        <v>10100934</v>
      </c>
      <c r="H39" s="67">
        <f t="shared" si="2"/>
        <v>11945</v>
      </c>
      <c r="I39" s="67">
        <v>10112879</v>
      </c>
      <c r="J39" s="67">
        <v>53139</v>
      </c>
    </row>
    <row r="40" spans="1:10" s="3" customFormat="1" ht="12.75" customHeight="1">
      <c r="A40" s="17"/>
      <c r="B40" s="35"/>
      <c r="C40" s="36"/>
      <c r="D40" s="67"/>
      <c r="E40" s="67"/>
      <c r="F40" s="67"/>
      <c r="G40" s="67"/>
      <c r="H40" s="67"/>
      <c r="I40" s="67"/>
      <c r="J40" s="67"/>
    </row>
    <row r="41" spans="1:10" s="3" customFormat="1" ht="12.75">
      <c r="A41" s="17" t="s">
        <v>20</v>
      </c>
      <c r="B41" s="40"/>
      <c r="C41" s="36"/>
      <c r="D41" s="71">
        <f aca="true" t="shared" si="3" ref="D41:J41">SUM(D28:D40)</f>
        <v>130156144</v>
      </c>
      <c r="E41" s="71">
        <f t="shared" si="3"/>
        <v>-3988</v>
      </c>
      <c r="F41" s="71">
        <f t="shared" si="3"/>
        <v>130152156</v>
      </c>
      <c r="G41" s="71">
        <f t="shared" si="3"/>
        <v>129523207</v>
      </c>
      <c r="H41" s="71">
        <f t="shared" si="3"/>
        <v>266611</v>
      </c>
      <c r="I41" s="71">
        <f t="shared" si="3"/>
        <v>129789818</v>
      </c>
      <c r="J41" s="71">
        <f t="shared" si="3"/>
        <v>284332</v>
      </c>
    </row>
    <row r="42" spans="1:10" s="3" customFormat="1" ht="12.75">
      <c r="A42" s="26"/>
      <c r="B42" s="41"/>
      <c r="C42" s="42"/>
      <c r="D42" s="34"/>
      <c r="E42" s="34"/>
      <c r="F42" s="34"/>
      <c r="G42" s="34"/>
      <c r="H42" s="34"/>
      <c r="I42" s="34"/>
      <c r="J42" s="34"/>
    </row>
    <row r="43" spans="1:10" s="3" customFormat="1" ht="13.5" thickBot="1">
      <c r="A43" s="43" t="s">
        <v>21</v>
      </c>
      <c r="B43" s="28"/>
      <c r="C43" s="43"/>
      <c r="D43" s="44">
        <f aca="true" t="shared" si="4" ref="D43:J43">+D41+D25+D21</f>
        <v>198615310</v>
      </c>
      <c r="E43" s="44">
        <f t="shared" si="4"/>
        <v>-2727566</v>
      </c>
      <c r="F43" s="44">
        <f t="shared" si="4"/>
        <v>195887744</v>
      </c>
      <c r="G43" s="44">
        <f t="shared" si="4"/>
        <v>198281025</v>
      </c>
      <c r="H43" s="44">
        <f t="shared" si="4"/>
        <v>-2421468</v>
      </c>
      <c r="I43" s="44">
        <f t="shared" si="4"/>
        <v>195859557</v>
      </c>
      <c r="J43" s="44">
        <f t="shared" si="4"/>
        <v>291794</v>
      </c>
    </row>
    <row r="44" spans="1:10" s="3" customFormat="1" ht="13.5" thickTop="1">
      <c r="A44" s="45"/>
      <c r="B44" s="16"/>
      <c r="C44" s="15"/>
      <c r="D44" s="34"/>
      <c r="E44" s="34"/>
      <c r="F44" s="34"/>
      <c r="G44" s="34"/>
      <c r="H44" s="34"/>
      <c r="I44" s="34"/>
      <c r="J44" s="34"/>
    </row>
    <row r="45" spans="1:10" s="3" customFormat="1" ht="12.75">
      <c r="A45" s="15"/>
      <c r="B45" s="16"/>
      <c r="C45" s="15"/>
      <c r="D45" s="17"/>
      <c r="E45" s="17"/>
      <c r="F45" s="17"/>
      <c r="G45" s="18"/>
      <c r="H45" s="17"/>
      <c r="I45" s="17"/>
      <c r="J45" s="17"/>
    </row>
    <row r="46" spans="1:10" s="3" customFormat="1" ht="12.75">
      <c r="A46" s="15" t="s">
        <v>22</v>
      </c>
      <c r="B46" s="16"/>
      <c r="C46" s="17"/>
      <c r="D46" s="17"/>
      <c r="E46" s="17"/>
      <c r="F46" s="17" t="s">
        <v>23</v>
      </c>
      <c r="G46" s="18"/>
      <c r="H46" s="17"/>
      <c r="I46" s="46"/>
      <c r="J46" s="46"/>
    </row>
    <row r="47" spans="1:28" s="3" customFormat="1" ht="12.75">
      <c r="A47" s="15" t="s">
        <v>24</v>
      </c>
      <c r="B47" s="16"/>
      <c r="C47" s="47">
        <f>C50-C49-C48</f>
        <v>0.33999999999999997</v>
      </c>
      <c r="D47" s="48"/>
      <c r="E47" s="17"/>
      <c r="F47" s="17" t="s">
        <v>25</v>
      </c>
      <c r="G47" s="18"/>
      <c r="H47" s="49">
        <v>0.31</v>
      </c>
      <c r="I47" s="17"/>
      <c r="J47" s="1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10" s="3" customFormat="1" ht="12.75">
      <c r="A48" s="15" t="s">
        <v>27</v>
      </c>
      <c r="B48" s="50"/>
      <c r="C48" s="49">
        <f>ROUND(I41/I43,2)</f>
        <v>0.66</v>
      </c>
      <c r="D48" s="48"/>
      <c r="E48" s="17"/>
      <c r="F48" s="17" t="s">
        <v>26</v>
      </c>
      <c r="G48" s="18"/>
      <c r="H48" s="49">
        <f>ROUND(S48,2)</f>
        <v>0</v>
      </c>
      <c r="I48" s="17"/>
      <c r="J48" s="17"/>
    </row>
    <row r="49" spans="1:10" s="3" customFormat="1" ht="12.75">
      <c r="A49" s="77" t="s">
        <v>51</v>
      </c>
      <c r="B49" s="16"/>
      <c r="C49" s="49">
        <f>ROUND(I25/I43,2)</f>
        <v>0</v>
      </c>
      <c r="D49" s="48"/>
      <c r="E49" s="17"/>
      <c r="F49" s="17" t="s">
        <v>28</v>
      </c>
      <c r="G49" s="18"/>
      <c r="H49" s="49">
        <f>ROUND(T49,2)</f>
        <v>0</v>
      </c>
      <c r="I49" s="17"/>
      <c r="J49" s="17"/>
    </row>
    <row r="50" spans="1:10" s="3" customFormat="1" ht="13.5" thickBot="1">
      <c r="A50" s="15"/>
      <c r="B50" s="16"/>
      <c r="C50" s="78">
        <v>1</v>
      </c>
      <c r="D50" s="48"/>
      <c r="E50" s="17"/>
      <c r="F50" s="17" t="s">
        <v>29</v>
      </c>
      <c r="G50" s="18"/>
      <c r="H50" s="51">
        <v>0.69</v>
      </c>
      <c r="I50" s="17"/>
      <c r="J50" s="17"/>
    </row>
    <row r="51" spans="1:10" s="3" customFormat="1" ht="14.25" thickBot="1" thickTop="1">
      <c r="A51" s="15"/>
      <c r="B51" s="16"/>
      <c r="C51" s="15"/>
      <c r="D51" s="17"/>
      <c r="E51" s="17"/>
      <c r="F51" s="17"/>
      <c r="G51" s="18"/>
      <c r="H51" s="52">
        <v>1</v>
      </c>
      <c r="I51" s="17"/>
      <c r="J51" s="17"/>
    </row>
    <row r="52" spans="1:10" s="3" customFormat="1" ht="13.5" thickTop="1">
      <c r="A52" s="15"/>
      <c r="B52" s="16"/>
      <c r="C52" s="17"/>
      <c r="D52" s="17"/>
      <c r="E52" s="17"/>
      <c r="F52" s="17"/>
      <c r="G52" s="18"/>
      <c r="H52" s="17"/>
      <c r="I52" s="17"/>
      <c r="J52" s="17"/>
    </row>
    <row r="53" spans="1:10" ht="12.75">
      <c r="A53" s="17" t="s">
        <v>30</v>
      </c>
      <c r="B53" s="16"/>
      <c r="C53" s="53" t="s">
        <v>31</v>
      </c>
      <c r="D53" s="17"/>
      <c r="E53" s="17"/>
      <c r="F53" s="17"/>
      <c r="G53" s="18"/>
      <c r="H53" s="53" t="s">
        <v>31</v>
      </c>
      <c r="I53" s="17"/>
      <c r="J53" s="17"/>
    </row>
    <row r="54" spans="1:10" ht="12.75">
      <c r="A54" s="17"/>
      <c r="B54" s="19"/>
      <c r="C54" s="17"/>
      <c r="D54" s="17"/>
      <c r="E54" s="17"/>
      <c r="F54" s="17"/>
      <c r="G54" s="18"/>
      <c r="H54" s="17"/>
      <c r="I54" s="17"/>
      <c r="J54" s="17"/>
    </row>
    <row r="55" spans="1:10" ht="12.75">
      <c r="A55" s="17" t="s">
        <v>32</v>
      </c>
      <c r="B55" s="19"/>
      <c r="C55" s="54">
        <v>0.0055</v>
      </c>
      <c r="D55" s="17"/>
      <c r="E55" s="17" t="s">
        <v>32</v>
      </c>
      <c r="F55" s="17"/>
      <c r="G55" s="18"/>
      <c r="H55" s="54">
        <f>ROUND(C55,4)</f>
        <v>0.0055</v>
      </c>
      <c r="I55" s="17"/>
      <c r="J55" s="17"/>
    </row>
    <row r="56" spans="1:10" ht="12.75">
      <c r="A56" s="17" t="s">
        <v>33</v>
      </c>
      <c r="B56" s="19"/>
      <c r="C56" s="55">
        <v>0.0006</v>
      </c>
      <c r="D56" s="17"/>
      <c r="E56" s="17" t="s">
        <v>34</v>
      </c>
      <c r="F56" s="17"/>
      <c r="G56" s="18"/>
      <c r="H56" s="55">
        <f>+'[1]T-Bill'!G780</f>
        <v>0.0006784615384615384</v>
      </c>
      <c r="I56" s="17"/>
      <c r="J56" s="17"/>
    </row>
    <row r="57" spans="1:10" ht="12.75">
      <c r="A57" s="17"/>
      <c r="B57" s="19"/>
      <c r="C57" s="17"/>
      <c r="D57" s="17"/>
      <c r="E57" s="17"/>
      <c r="F57" s="17"/>
      <c r="G57" s="18"/>
      <c r="H57" s="17"/>
      <c r="I57" s="17"/>
      <c r="J57" s="17"/>
    </row>
    <row r="58" spans="1:10" ht="13.5" thickBot="1">
      <c r="A58" s="17" t="s">
        <v>35</v>
      </c>
      <c r="B58" s="19"/>
      <c r="C58" s="56">
        <f>C55-C56</f>
        <v>0.0049</v>
      </c>
      <c r="D58" s="17"/>
      <c r="E58" s="17" t="s">
        <v>35</v>
      </c>
      <c r="F58" s="17"/>
      <c r="G58" s="18" t="s">
        <v>19</v>
      </c>
      <c r="H58" s="56">
        <f>H55-H56</f>
        <v>0.004821538461538461</v>
      </c>
      <c r="I58" s="17"/>
      <c r="J58" s="17"/>
    </row>
    <row r="59" spans="1:10" ht="13.5" thickTop="1">
      <c r="A59" s="17"/>
      <c r="B59" s="19"/>
      <c r="C59" s="17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 t="s">
        <v>36</v>
      </c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15" t="s">
        <v>37</v>
      </c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/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7"/>
      <c r="B68" s="8"/>
      <c r="C68" s="7"/>
      <c r="D68" s="57"/>
      <c r="E68" s="17"/>
      <c r="F68" s="59"/>
      <c r="G68" s="58"/>
      <c r="H68" s="59"/>
      <c r="I68" s="21"/>
      <c r="J68" s="17"/>
    </row>
    <row r="69" spans="1:10" ht="12.75">
      <c r="A69" s="62" t="s">
        <v>44</v>
      </c>
      <c r="B69" s="16"/>
      <c r="C69" s="15"/>
      <c r="D69" s="17"/>
      <c r="E69" s="17"/>
      <c r="F69" s="64"/>
      <c r="G69" s="16"/>
      <c r="H69" s="15"/>
      <c r="I69" s="17"/>
      <c r="J69" s="21"/>
    </row>
    <row r="70" spans="1:10" ht="12.75">
      <c r="A70" s="62" t="s">
        <v>45</v>
      </c>
      <c r="B70" s="16"/>
      <c r="C70" s="15"/>
      <c r="D70" s="17"/>
      <c r="E70" s="17"/>
      <c r="F70" s="64"/>
      <c r="G70" s="16"/>
      <c r="H70" s="15"/>
      <c r="I70" s="17"/>
      <c r="J70" s="17"/>
    </row>
    <row r="71" spans="1:10" ht="12.75">
      <c r="A71" s="15" t="s">
        <v>46</v>
      </c>
      <c r="B71" s="16"/>
      <c r="C71" s="15"/>
      <c r="D71" s="17"/>
      <c r="E71" s="17"/>
      <c r="F71" s="64"/>
      <c r="G71" s="16"/>
      <c r="H71" s="15"/>
      <c r="I71" s="17"/>
      <c r="J71" s="17"/>
    </row>
    <row r="72" spans="1:10" ht="12.75">
      <c r="A72" s="63" t="s">
        <v>47</v>
      </c>
      <c r="B72" s="50"/>
      <c r="C72" s="15"/>
      <c r="D72" s="17"/>
      <c r="E72" s="17"/>
      <c r="F72" s="65"/>
      <c r="G72" s="50"/>
      <c r="H72" s="15"/>
      <c r="I72" s="17"/>
      <c r="J72" s="17"/>
    </row>
    <row r="73" spans="1:10" ht="12.75">
      <c r="A73" s="15"/>
      <c r="B73" s="16"/>
      <c r="C73" s="15"/>
      <c r="D73" s="17"/>
      <c r="E73" s="17"/>
      <c r="F73" s="17"/>
      <c r="G73" s="18"/>
      <c r="H73" s="17"/>
      <c r="I73" s="17"/>
      <c r="J73" s="17"/>
    </row>
    <row r="74" spans="1:10" ht="12.75">
      <c r="A74" s="15" t="s">
        <v>38</v>
      </c>
      <c r="B74" s="16"/>
      <c r="C74" s="15"/>
      <c r="D74" s="17"/>
      <c r="E74" s="17"/>
      <c r="F74" s="15"/>
      <c r="G74" s="18"/>
      <c r="H74" s="17"/>
      <c r="I74" s="17"/>
      <c r="J74" s="17"/>
    </row>
    <row r="75" spans="1:10" ht="12.75">
      <c r="A75" s="15" t="s">
        <v>0</v>
      </c>
      <c r="B75" s="16"/>
      <c r="C75" s="15"/>
      <c r="D75" s="17"/>
      <c r="E75" s="17"/>
      <c r="F75" s="15"/>
      <c r="G75" s="18"/>
      <c r="H75" s="17"/>
      <c r="I75" s="17"/>
      <c r="J75" s="17"/>
    </row>
    <row r="76" spans="1:10" ht="12.75">
      <c r="A76" s="15" t="s">
        <v>39</v>
      </c>
      <c r="B76" s="16"/>
      <c r="C76" s="15"/>
      <c r="D76" s="17"/>
      <c r="E76" s="17"/>
      <c r="F76" s="15"/>
      <c r="G76" s="18"/>
      <c r="H76" s="17"/>
      <c r="I76" s="17"/>
      <c r="J76" s="17"/>
    </row>
    <row r="77" spans="1:10" ht="12.75">
      <c r="A77" s="15" t="s">
        <v>40</v>
      </c>
      <c r="B77" s="16"/>
      <c r="C77" s="15"/>
      <c r="D77" s="17"/>
      <c r="E77" s="17"/>
      <c r="F77" s="15"/>
      <c r="G77" s="18"/>
      <c r="H77" s="17"/>
      <c r="I77" s="17"/>
      <c r="J77" s="17"/>
    </row>
    <row r="78" spans="1:10" ht="12.75">
      <c r="A78" s="15"/>
      <c r="B78" s="16"/>
      <c r="C78" s="15"/>
      <c r="D78" s="17"/>
      <c r="E78" s="17"/>
      <c r="F78" s="17"/>
      <c r="G78" s="18"/>
      <c r="H78" s="17"/>
      <c r="I78" s="17"/>
      <c r="J78" s="17"/>
    </row>
    <row r="79" spans="1:10" ht="12.75">
      <c r="A79" s="15"/>
      <c r="B79" s="16"/>
      <c r="C79" s="15"/>
      <c r="D79" s="17"/>
      <c r="E79" s="17"/>
      <c r="F79" s="64"/>
      <c r="G79" s="16"/>
      <c r="H79" s="15"/>
      <c r="I79" s="17"/>
      <c r="J79" s="17"/>
    </row>
    <row r="80" spans="1:10" ht="12.75">
      <c r="A80" s="15"/>
      <c r="B80" s="50"/>
      <c r="C80" s="15"/>
      <c r="D80" s="17"/>
      <c r="E80" s="17"/>
      <c r="F80" s="65"/>
      <c r="G80" s="50"/>
      <c r="H80" s="15"/>
      <c r="I80" s="17"/>
      <c r="J80" s="17"/>
    </row>
    <row r="81" spans="1:10" ht="12.75">
      <c r="A81" s="15"/>
      <c r="B81" s="16"/>
      <c r="C81" s="15"/>
      <c r="D81" s="17"/>
      <c r="E81" s="17"/>
      <c r="F81" s="17"/>
      <c r="G81" s="18"/>
      <c r="H81" s="17"/>
      <c r="I81" s="17"/>
      <c r="J81" s="17"/>
    </row>
    <row r="82" spans="1:10" ht="12.75">
      <c r="A82" s="15"/>
      <c r="B82" s="16"/>
      <c r="C82" s="15"/>
      <c r="D82" s="17"/>
      <c r="E82" s="17"/>
      <c r="F82" s="15"/>
      <c r="G82" s="18"/>
      <c r="H82" s="17"/>
      <c r="I82" s="17"/>
      <c r="J82" s="17"/>
    </row>
    <row r="83" spans="1:10" ht="12.75">
      <c r="A83" s="15"/>
      <c r="B83" s="16"/>
      <c r="C83" s="15"/>
      <c r="D83" s="17"/>
      <c r="E83" s="17"/>
      <c r="F83" s="15"/>
      <c r="G83" s="18"/>
      <c r="H83" s="17"/>
      <c r="I83" s="17"/>
      <c r="J83" s="17"/>
    </row>
    <row r="84" spans="2:10" ht="12.75">
      <c r="B84" s="16"/>
      <c r="C84" s="15"/>
      <c r="D84" s="17"/>
      <c r="E84" s="17"/>
      <c r="F84" s="15"/>
      <c r="G84" s="18"/>
      <c r="H84" s="17"/>
      <c r="I84" s="17"/>
      <c r="J84" s="17"/>
    </row>
    <row r="85" spans="2:11" ht="12.75">
      <c r="B85" s="16"/>
      <c r="C85" s="15"/>
      <c r="D85" s="17"/>
      <c r="E85" s="17"/>
      <c r="F85" s="15"/>
      <c r="G85" s="18"/>
      <c r="H85" s="17"/>
      <c r="I85" s="17"/>
      <c r="J85" s="17"/>
      <c r="K85" s="9"/>
    </row>
    <row r="86" spans="1:11" ht="12.75">
      <c r="A86" s="15"/>
      <c r="B86" s="16"/>
      <c r="C86" s="15"/>
      <c r="D86" s="17"/>
      <c r="E86" s="17"/>
      <c r="F86" s="17"/>
      <c r="G86" s="18"/>
      <c r="H86" s="17"/>
      <c r="I86" s="17"/>
      <c r="J86" s="17"/>
      <c r="K86" s="9"/>
    </row>
    <row r="87" spans="1:12" ht="12.75">
      <c r="A87" s="21"/>
      <c r="B87" s="72"/>
      <c r="C87" s="21"/>
      <c r="D87" s="21"/>
      <c r="E87" s="21"/>
      <c r="F87" s="21"/>
      <c r="G87" s="73"/>
      <c r="H87" s="21"/>
      <c r="I87" s="21"/>
      <c r="J87" s="21"/>
      <c r="K87" s="9"/>
      <c r="L87" s="9"/>
    </row>
    <row r="88" spans="1:12" ht="12.75">
      <c r="A88" s="21"/>
      <c r="B88" s="72"/>
      <c r="C88" s="21"/>
      <c r="D88" s="21"/>
      <c r="E88" s="21"/>
      <c r="F88" s="21"/>
      <c r="G88" s="73"/>
      <c r="H88" s="21"/>
      <c r="I88" s="21"/>
      <c r="J88" s="21"/>
      <c r="K88" s="9"/>
      <c r="L88" s="9"/>
    </row>
    <row r="89" spans="1:12" ht="12.75">
      <c r="A89" s="21"/>
      <c r="B89" s="73"/>
      <c r="C89" s="21"/>
      <c r="D89" s="79"/>
      <c r="E89" s="21"/>
      <c r="F89" s="21"/>
      <c r="G89" s="80"/>
      <c r="H89" s="21"/>
      <c r="I89" s="21"/>
      <c r="J89" s="79"/>
      <c r="K89" s="9"/>
      <c r="L89" s="9"/>
    </row>
    <row r="90" spans="1:12" ht="12.75">
      <c r="A90" s="21"/>
      <c r="B90" s="73"/>
      <c r="C90" s="88"/>
      <c r="D90" s="21"/>
      <c r="E90" s="89"/>
      <c r="F90" s="21"/>
      <c r="G90" s="73"/>
      <c r="H90" s="89"/>
      <c r="I90" s="21"/>
      <c r="J90" s="73"/>
      <c r="K90" s="9"/>
      <c r="L90" s="9"/>
    </row>
    <row r="91" spans="1:12" ht="12.75">
      <c r="A91" s="21"/>
      <c r="B91" s="73"/>
      <c r="C91" s="21"/>
      <c r="D91" s="21"/>
      <c r="E91" s="31"/>
      <c r="F91" s="21"/>
      <c r="G91" s="73"/>
      <c r="H91" s="31"/>
      <c r="I91" s="21"/>
      <c r="J91" s="73"/>
      <c r="K91" s="9"/>
      <c r="L91" s="9"/>
    </row>
    <row r="92" spans="1:12" ht="12.75">
      <c r="A92" s="21"/>
      <c r="B92" s="73"/>
      <c r="C92" s="21"/>
      <c r="D92" s="21"/>
      <c r="E92" s="81"/>
      <c r="F92" s="82"/>
      <c r="G92" s="73"/>
      <c r="H92" s="81"/>
      <c r="I92" s="82"/>
      <c r="J92" s="73"/>
      <c r="K92" s="9"/>
      <c r="L92" s="9"/>
    </row>
    <row r="93" spans="1:12" ht="12.75">
      <c r="A93" s="21"/>
      <c r="B93" s="73"/>
      <c r="C93" s="21"/>
      <c r="D93" s="21"/>
      <c r="E93" s="83"/>
      <c r="F93" s="21"/>
      <c r="G93" s="73"/>
      <c r="H93" s="83"/>
      <c r="I93" s="21"/>
      <c r="J93" s="73"/>
      <c r="K93" s="9"/>
      <c r="L93" s="9"/>
    </row>
    <row r="94" spans="1:12" ht="12.75">
      <c r="A94" s="21"/>
      <c r="B94" s="73"/>
      <c r="C94" s="21"/>
      <c r="D94" s="21"/>
      <c r="E94" s="21"/>
      <c r="F94" s="21"/>
      <c r="G94" s="73"/>
      <c r="H94" s="21"/>
      <c r="I94" s="21"/>
      <c r="J94" s="73"/>
      <c r="K94" s="9"/>
      <c r="L94" s="9"/>
    </row>
    <row r="95" spans="1:12" ht="12.75">
      <c r="A95" s="21"/>
      <c r="B95" s="73"/>
      <c r="C95" s="21"/>
      <c r="D95" s="21"/>
      <c r="E95" s="73"/>
      <c r="F95" s="21"/>
      <c r="G95" s="73"/>
      <c r="H95" s="73"/>
      <c r="I95" s="21"/>
      <c r="J95" s="73"/>
      <c r="K95" s="9"/>
      <c r="L95" s="9"/>
    </row>
    <row r="96" spans="1:12" ht="12.75">
      <c r="A96" s="21"/>
      <c r="B96" s="73"/>
      <c r="C96" s="21"/>
      <c r="D96" s="73"/>
      <c r="E96" s="73"/>
      <c r="F96" s="21"/>
      <c r="G96" s="73"/>
      <c r="H96" s="73"/>
      <c r="I96" s="21"/>
      <c r="J96" s="73"/>
      <c r="K96" s="9"/>
      <c r="L96" s="9"/>
    </row>
    <row r="97" spans="1:12" ht="12.75">
      <c r="A97" s="21"/>
      <c r="B97" s="73"/>
      <c r="C97" s="21"/>
      <c r="D97" s="84"/>
      <c r="E97" s="84"/>
      <c r="F97" s="84"/>
      <c r="G97" s="73"/>
      <c r="H97" s="84"/>
      <c r="I97" s="84"/>
      <c r="J97" s="73"/>
      <c r="K97" s="9"/>
      <c r="L97" s="9"/>
    </row>
    <row r="98" spans="1:12" ht="12.75">
      <c r="A98" s="21"/>
      <c r="B98" s="73"/>
      <c r="C98" s="21"/>
      <c r="D98" s="21"/>
      <c r="E98" s="85"/>
      <c r="F98" s="21"/>
      <c r="G98" s="73"/>
      <c r="H98" s="85"/>
      <c r="I98" s="21"/>
      <c r="J98" s="73"/>
      <c r="K98" s="9"/>
      <c r="L98" s="9"/>
    </row>
    <row r="99" spans="1:12" ht="12.75">
      <c r="A99" s="21"/>
      <c r="B99" s="73"/>
      <c r="C99" s="21"/>
      <c r="D99" s="21"/>
      <c r="E99" s="21"/>
      <c r="F99" s="21"/>
      <c r="G99" s="73"/>
      <c r="H99" s="21"/>
      <c r="I99" s="21"/>
      <c r="J99" s="73"/>
      <c r="K99" s="9"/>
      <c r="L99" s="9"/>
    </row>
    <row r="100" spans="1:12" ht="12.75">
      <c r="A100" s="21"/>
      <c r="B100" s="73"/>
      <c r="C100" s="21"/>
      <c r="D100" s="21"/>
      <c r="E100" s="21"/>
      <c r="F100" s="21"/>
      <c r="G100" s="73"/>
      <c r="H100" s="21"/>
      <c r="I100" s="21"/>
      <c r="J100" s="73"/>
      <c r="K100" s="9"/>
      <c r="L100" s="9"/>
    </row>
    <row r="101" spans="1:12" ht="12.75">
      <c r="A101" s="90"/>
      <c r="B101" s="73"/>
      <c r="C101" s="21"/>
      <c r="D101" s="86"/>
      <c r="E101" s="87"/>
      <c r="F101" s="21"/>
      <c r="G101" s="86"/>
      <c r="H101" s="87"/>
      <c r="I101" s="21"/>
      <c r="J101" s="86"/>
      <c r="K101" s="9"/>
      <c r="L101" s="9"/>
    </row>
    <row r="102" spans="1:12" ht="12.75">
      <c r="A102" s="90"/>
      <c r="B102" s="73"/>
      <c r="C102" s="21"/>
      <c r="D102" s="86"/>
      <c r="E102" s="87"/>
      <c r="F102" s="21"/>
      <c r="G102" s="86"/>
      <c r="H102" s="87"/>
      <c r="I102" s="21"/>
      <c r="J102" s="86"/>
      <c r="K102" s="9"/>
      <c r="L102" s="9"/>
    </row>
    <row r="103" spans="1:12" ht="12.75">
      <c r="A103" s="21"/>
      <c r="B103" s="73"/>
      <c r="C103" s="21"/>
      <c r="D103" s="86"/>
      <c r="E103" s="87"/>
      <c r="F103" s="21"/>
      <c r="G103" s="86"/>
      <c r="H103" s="87"/>
      <c r="I103" s="21"/>
      <c r="J103" s="86"/>
      <c r="K103" s="9"/>
      <c r="L103" s="9"/>
    </row>
    <row r="104" spans="1:12" ht="12.75">
      <c r="A104" s="90"/>
      <c r="B104" s="73"/>
      <c r="C104" s="21"/>
      <c r="D104" s="86"/>
      <c r="E104" s="87"/>
      <c r="F104" s="21"/>
      <c r="G104" s="86"/>
      <c r="H104" s="87"/>
      <c r="I104" s="21"/>
      <c r="J104" s="86"/>
      <c r="K104" s="9"/>
      <c r="L104" s="9"/>
    </row>
    <row r="105" spans="1:12" ht="12.75">
      <c r="A105" s="90"/>
      <c r="B105" s="73"/>
      <c r="C105" s="21"/>
      <c r="D105" s="86"/>
      <c r="E105" s="87"/>
      <c r="F105" s="21"/>
      <c r="G105" s="86"/>
      <c r="H105" s="87"/>
      <c r="I105" s="21"/>
      <c r="J105" s="86"/>
      <c r="K105" s="9"/>
      <c r="L105" s="9"/>
    </row>
    <row r="106" spans="1:12" ht="12.75">
      <c r="A106" s="90"/>
      <c r="B106" s="73"/>
      <c r="C106" s="21"/>
      <c r="D106" s="86"/>
      <c r="E106" s="87"/>
      <c r="F106" s="21"/>
      <c r="G106" s="86"/>
      <c r="H106" s="87"/>
      <c r="I106" s="21"/>
      <c r="J106" s="86"/>
      <c r="K106" s="9"/>
      <c r="L106" s="9"/>
    </row>
    <row r="107" spans="1:12" ht="12.75">
      <c r="A107" s="90"/>
      <c r="B107" s="73"/>
      <c r="C107" s="21"/>
      <c r="D107" s="86"/>
      <c r="E107" s="87"/>
      <c r="F107" s="21"/>
      <c r="G107" s="86"/>
      <c r="H107" s="87"/>
      <c r="I107" s="21"/>
      <c r="J107" s="86"/>
      <c r="K107" s="9"/>
      <c r="L107" s="9"/>
    </row>
    <row r="108" spans="1:12" ht="12.75">
      <c r="A108" s="90"/>
      <c r="B108" s="73"/>
      <c r="C108" s="21"/>
      <c r="D108" s="86"/>
      <c r="E108" s="87"/>
      <c r="F108" s="21"/>
      <c r="G108" s="86"/>
      <c r="H108" s="87"/>
      <c r="I108" s="21"/>
      <c r="J108" s="86"/>
      <c r="K108" s="9"/>
      <c r="L108" s="9"/>
    </row>
    <row r="109" spans="1:12" ht="12.75">
      <c r="A109" s="90"/>
      <c r="B109" s="73"/>
      <c r="C109" s="21"/>
      <c r="D109" s="86"/>
      <c r="E109" s="87"/>
      <c r="F109" s="21"/>
      <c r="G109" s="86"/>
      <c r="H109" s="87"/>
      <c r="I109" s="21"/>
      <c r="J109" s="86"/>
      <c r="K109" s="9"/>
      <c r="L109" s="9"/>
    </row>
    <row r="110" spans="1:12" ht="12.75">
      <c r="A110" s="90"/>
      <c r="B110" s="73"/>
      <c r="C110" s="21"/>
      <c r="D110" s="86"/>
      <c r="E110" s="87"/>
      <c r="F110" s="21"/>
      <c r="G110" s="86"/>
      <c r="H110" s="87"/>
      <c r="I110" s="21"/>
      <c r="J110" s="86"/>
      <c r="K110" s="9"/>
      <c r="L110" s="9"/>
    </row>
    <row r="111" spans="1:12" ht="12.75">
      <c r="A111" s="90"/>
      <c r="B111" s="73"/>
      <c r="C111" s="21"/>
      <c r="D111" s="86"/>
      <c r="E111" s="87"/>
      <c r="F111" s="21"/>
      <c r="G111" s="86"/>
      <c r="H111" s="87"/>
      <c r="I111" s="21"/>
      <c r="J111" s="86"/>
      <c r="K111" s="9"/>
      <c r="L111" s="9"/>
    </row>
    <row r="112" spans="1:12" ht="12.75">
      <c r="A112" s="90"/>
      <c r="B112" s="73"/>
      <c r="C112" s="21"/>
      <c r="D112" s="86"/>
      <c r="E112" s="87"/>
      <c r="F112" s="21"/>
      <c r="G112" s="86"/>
      <c r="H112" s="87"/>
      <c r="I112" s="21"/>
      <c r="J112" s="86"/>
      <c r="K112" s="9"/>
      <c r="L112" s="9"/>
    </row>
    <row r="113" spans="1:12" ht="12.75">
      <c r="A113" s="90"/>
      <c r="B113" s="73"/>
      <c r="C113" s="21"/>
      <c r="D113" s="86"/>
      <c r="E113" s="87"/>
      <c r="F113" s="21"/>
      <c r="G113" s="86"/>
      <c r="H113" s="87"/>
      <c r="I113" s="21"/>
      <c r="J113" s="86"/>
      <c r="K113" s="9"/>
      <c r="L113" s="9"/>
    </row>
    <row r="114" spans="1:12" ht="12.75">
      <c r="A114" s="90"/>
      <c r="B114" s="73"/>
      <c r="C114" s="21"/>
      <c r="D114" s="86"/>
      <c r="E114" s="87"/>
      <c r="F114" s="21"/>
      <c r="G114" s="86"/>
      <c r="H114" s="87"/>
      <c r="I114" s="21"/>
      <c r="J114" s="86"/>
      <c r="K114" s="9"/>
      <c r="L114" s="9"/>
    </row>
    <row r="115" spans="1:12" ht="12.75">
      <c r="A115" s="90"/>
      <c r="B115" s="73"/>
      <c r="C115" s="21"/>
      <c r="D115" s="86"/>
      <c r="E115" s="87"/>
      <c r="F115" s="21"/>
      <c r="G115" s="86"/>
      <c r="H115" s="87"/>
      <c r="I115" s="21"/>
      <c r="J115" s="86"/>
      <c r="K115" s="9"/>
      <c r="L115" s="9"/>
    </row>
    <row r="116" spans="1:12" ht="12.75">
      <c r="A116" s="90"/>
      <c r="B116" s="73"/>
      <c r="C116" s="21"/>
      <c r="D116" s="86"/>
      <c r="E116" s="87"/>
      <c r="F116" s="21"/>
      <c r="G116" s="86"/>
      <c r="H116" s="87"/>
      <c r="I116" s="21"/>
      <c r="J116" s="86"/>
      <c r="K116" s="9"/>
      <c r="L116" s="9"/>
    </row>
    <row r="117" spans="1:12" ht="12.75">
      <c r="A117" s="90"/>
      <c r="B117" s="73"/>
      <c r="C117" s="21"/>
      <c r="D117" s="86"/>
      <c r="E117" s="87"/>
      <c r="F117" s="21"/>
      <c r="G117" s="86"/>
      <c r="H117" s="87"/>
      <c r="I117" s="91"/>
      <c r="J117" s="86"/>
      <c r="K117" s="9"/>
      <c r="L117" s="9"/>
    </row>
    <row r="118" spans="1:12" ht="12.75">
      <c r="A118" s="90"/>
      <c r="B118" s="73"/>
      <c r="C118" s="21"/>
      <c r="D118" s="86"/>
      <c r="E118" s="87"/>
      <c r="F118" s="21"/>
      <c r="G118" s="86"/>
      <c r="H118" s="87"/>
      <c r="I118" s="21"/>
      <c r="J118" s="86"/>
      <c r="K118" s="9"/>
      <c r="L118" s="9"/>
    </row>
    <row r="119" spans="1:12" ht="12.75">
      <c r="A119" s="90"/>
      <c r="B119" s="73"/>
      <c r="C119" s="21"/>
      <c r="D119" s="86"/>
      <c r="E119" s="87"/>
      <c r="F119" s="21"/>
      <c r="G119" s="86"/>
      <c r="H119" s="87"/>
      <c r="I119" s="21"/>
      <c r="J119" s="86"/>
      <c r="K119" s="9"/>
      <c r="L119" s="9"/>
    </row>
    <row r="120" spans="1:12" ht="12.75">
      <c r="A120" s="90"/>
      <c r="B120" s="73"/>
      <c r="C120" s="21"/>
      <c r="D120" s="86"/>
      <c r="E120" s="87"/>
      <c r="F120" s="21"/>
      <c r="G120" s="86"/>
      <c r="H120" s="87"/>
      <c r="I120" s="21"/>
      <c r="J120" s="86"/>
      <c r="K120" s="9"/>
      <c r="L120" s="9"/>
    </row>
    <row r="121" spans="1:12" ht="12.75">
      <c r="A121" s="90"/>
      <c r="B121" s="73"/>
      <c r="C121" s="21"/>
      <c r="D121" s="86"/>
      <c r="E121" s="87"/>
      <c r="F121" s="21"/>
      <c r="G121" s="86"/>
      <c r="H121" s="87"/>
      <c r="I121" s="21"/>
      <c r="J121" s="86"/>
      <c r="K121" s="9"/>
      <c r="L121" s="9"/>
    </row>
    <row r="122" spans="1:12" ht="12.75">
      <c r="A122" s="90"/>
      <c r="B122" s="73"/>
      <c r="C122" s="21"/>
      <c r="D122" s="86"/>
      <c r="E122" s="87"/>
      <c r="F122" s="21"/>
      <c r="G122" s="86"/>
      <c r="H122" s="87"/>
      <c r="I122" s="21"/>
      <c r="J122" s="86"/>
      <c r="K122" s="9"/>
      <c r="L122" s="9"/>
    </row>
    <row r="123" spans="1:12" ht="12.75">
      <c r="A123" s="90"/>
      <c r="B123" s="73"/>
      <c r="C123" s="21"/>
      <c r="D123" s="86"/>
      <c r="E123" s="87"/>
      <c r="F123" s="21"/>
      <c r="G123" s="86"/>
      <c r="H123" s="87"/>
      <c r="I123" s="21"/>
      <c r="J123" s="86"/>
      <c r="K123" s="9"/>
      <c r="L123" s="9"/>
    </row>
    <row r="124" spans="1:12" ht="12.75">
      <c r="A124" s="90"/>
      <c r="B124" s="73"/>
      <c r="C124" s="21"/>
      <c r="D124" s="86"/>
      <c r="E124" s="87"/>
      <c r="F124" s="21"/>
      <c r="G124" s="86"/>
      <c r="H124" s="87"/>
      <c r="I124" s="21"/>
      <c r="J124" s="86"/>
      <c r="K124" s="9"/>
      <c r="L124" s="9"/>
    </row>
    <row r="125" spans="1:12" ht="12.75">
      <c r="A125" s="90"/>
      <c r="B125" s="73"/>
      <c r="C125" s="21"/>
      <c r="D125" s="86"/>
      <c r="E125" s="87"/>
      <c r="F125" s="21"/>
      <c r="G125" s="86"/>
      <c r="H125" s="87"/>
      <c r="I125" s="21"/>
      <c r="J125" s="86"/>
      <c r="K125" s="9"/>
      <c r="L125" s="9"/>
    </row>
    <row r="126" spans="1:12" ht="12.75">
      <c r="A126" s="90"/>
      <c r="B126" s="73"/>
      <c r="C126" s="21"/>
      <c r="D126" s="86"/>
      <c r="E126" s="87"/>
      <c r="F126" s="21"/>
      <c r="G126" s="86"/>
      <c r="H126" s="87"/>
      <c r="I126" s="21"/>
      <c r="J126" s="86"/>
      <c r="K126" s="9"/>
      <c r="L126" s="9"/>
    </row>
    <row r="127" spans="1:12" ht="12.75">
      <c r="A127" s="90"/>
      <c r="B127" s="73"/>
      <c r="C127" s="21"/>
      <c r="D127" s="86"/>
      <c r="E127" s="87"/>
      <c r="F127" s="21"/>
      <c r="G127" s="86"/>
      <c r="H127" s="87"/>
      <c r="I127" s="21"/>
      <c r="J127" s="86"/>
      <c r="K127" s="9"/>
      <c r="L127" s="9"/>
    </row>
    <row r="128" spans="1:12" ht="12" customHeight="1">
      <c r="A128" s="90"/>
      <c r="B128" s="73"/>
      <c r="C128" s="21"/>
      <c r="D128" s="86"/>
      <c r="E128" s="87"/>
      <c r="F128" s="21"/>
      <c r="G128" s="86"/>
      <c r="H128" s="87"/>
      <c r="I128" s="21"/>
      <c r="J128" s="86"/>
      <c r="K128" s="9"/>
      <c r="L128" s="9"/>
    </row>
    <row r="129" spans="1:12" ht="12.75">
      <c r="A129" s="90"/>
      <c r="B129" s="73"/>
      <c r="C129" s="21"/>
      <c r="D129" s="86"/>
      <c r="E129" s="87"/>
      <c r="F129" s="21"/>
      <c r="G129" s="86"/>
      <c r="H129" s="87"/>
      <c r="I129" s="21"/>
      <c r="J129" s="86"/>
      <c r="K129" s="9"/>
      <c r="L129" s="9"/>
    </row>
    <row r="130" spans="1:12" ht="12.75">
      <c r="A130" s="90"/>
      <c r="B130" s="73"/>
      <c r="C130" s="21"/>
      <c r="D130" s="86"/>
      <c r="E130" s="87"/>
      <c r="F130" s="21"/>
      <c r="G130" s="86"/>
      <c r="H130" s="87"/>
      <c r="I130" s="21"/>
      <c r="J130" s="86"/>
      <c r="K130" s="9"/>
      <c r="L130" s="9"/>
    </row>
    <row r="131" spans="1:12" ht="12.75">
      <c r="A131" s="90"/>
      <c r="B131" s="73"/>
      <c r="C131" s="21"/>
      <c r="D131" s="86"/>
      <c r="E131" s="87"/>
      <c r="F131" s="21"/>
      <c r="G131" s="86"/>
      <c r="H131" s="87"/>
      <c r="I131" s="21"/>
      <c r="J131" s="86"/>
      <c r="K131" s="9"/>
      <c r="L131" s="9"/>
    </row>
    <row r="132" spans="1:12" ht="12.75">
      <c r="A132" s="90"/>
      <c r="B132" s="73"/>
      <c r="C132" s="21"/>
      <c r="D132" s="86"/>
      <c r="E132" s="87"/>
      <c r="F132" s="21"/>
      <c r="G132" s="86"/>
      <c r="H132" s="87"/>
      <c r="I132" s="21"/>
      <c r="J132" s="86"/>
      <c r="K132" s="9"/>
      <c r="L132" s="9"/>
    </row>
    <row r="133" spans="1:12" ht="12.75">
      <c r="A133" s="21"/>
      <c r="B133" s="73"/>
      <c r="C133" s="21"/>
      <c r="D133" s="21"/>
      <c r="E133" s="31"/>
      <c r="F133" s="31"/>
      <c r="G133" s="31"/>
      <c r="H133" s="31"/>
      <c r="I133" s="21"/>
      <c r="J133" s="31"/>
      <c r="K133" s="9"/>
      <c r="L133" s="9"/>
    </row>
    <row r="134" spans="1:12" ht="12.75">
      <c r="A134" s="21"/>
      <c r="B134" s="73"/>
      <c r="C134" s="21"/>
      <c r="D134" s="21"/>
      <c r="E134" s="21"/>
      <c r="F134" s="21"/>
      <c r="G134" s="73"/>
      <c r="H134" s="21"/>
      <c r="I134" s="21"/>
      <c r="J134" s="73"/>
      <c r="K134" s="9"/>
      <c r="L134" s="9"/>
    </row>
    <row r="135" spans="1:12" ht="12.75">
      <c r="A135" s="21"/>
      <c r="B135" s="72"/>
      <c r="C135" s="21"/>
      <c r="D135" s="21"/>
      <c r="E135" s="21"/>
      <c r="F135" s="21"/>
      <c r="G135" s="73"/>
      <c r="H135" s="21"/>
      <c r="I135" s="21"/>
      <c r="J135" s="73"/>
      <c r="K135" s="9"/>
      <c r="L135" s="9"/>
    </row>
    <row r="136" spans="1:12" ht="12.75">
      <c r="A136" s="21"/>
      <c r="B136" s="72"/>
      <c r="C136" s="21"/>
      <c r="D136" s="21"/>
      <c r="E136" s="21"/>
      <c r="F136" s="21"/>
      <c r="G136" s="73"/>
      <c r="H136" s="21"/>
      <c r="I136" s="21"/>
      <c r="J136" s="73"/>
      <c r="K136" s="9"/>
      <c r="L136" s="9"/>
    </row>
    <row r="137" spans="1:12" ht="12.75">
      <c r="A137" s="21"/>
      <c r="B137" s="72"/>
      <c r="C137" s="21"/>
      <c r="D137" s="21"/>
      <c r="E137" s="21"/>
      <c r="F137" s="21"/>
      <c r="G137" s="73"/>
      <c r="H137" s="21"/>
      <c r="I137" s="21"/>
      <c r="J137" s="73"/>
      <c r="K137" s="9"/>
      <c r="L137" s="9"/>
    </row>
    <row r="138" spans="1:12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  <c r="K138" s="9"/>
      <c r="L138" s="9"/>
    </row>
    <row r="139" spans="1:12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  <c r="K139" s="9"/>
      <c r="L139" s="9"/>
    </row>
    <row r="140" spans="1:11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  <c r="K140" s="9"/>
    </row>
    <row r="141" spans="1:11" ht="12.75">
      <c r="A141" s="15"/>
      <c r="B141" s="16"/>
      <c r="C141" s="15"/>
      <c r="D141" s="17"/>
      <c r="E141" s="17"/>
      <c r="F141" s="17"/>
      <c r="G141" s="18"/>
      <c r="H141" s="17"/>
      <c r="I141" s="17"/>
      <c r="J141" s="18"/>
      <c r="K141" s="9"/>
    </row>
    <row r="142" spans="1:11" ht="12.75">
      <c r="A142" s="15"/>
      <c r="B142" s="16"/>
      <c r="C142" s="15"/>
      <c r="D142" s="17"/>
      <c r="E142" s="17"/>
      <c r="F142" s="17"/>
      <c r="G142" s="18"/>
      <c r="H142" s="17"/>
      <c r="I142" s="17"/>
      <c r="J142" s="18"/>
      <c r="K142" s="9"/>
    </row>
    <row r="143" spans="1:11" ht="12.75">
      <c r="A143" s="15"/>
      <c r="B143" s="16"/>
      <c r="C143" s="15"/>
      <c r="D143" s="17"/>
      <c r="E143" s="17"/>
      <c r="F143" s="17"/>
      <c r="G143" s="18"/>
      <c r="H143" s="17"/>
      <c r="I143" s="17"/>
      <c r="J143" s="18"/>
      <c r="K143" s="9"/>
    </row>
    <row r="144" spans="1:11" ht="12.75">
      <c r="A144" s="15"/>
      <c r="B144" s="16"/>
      <c r="C144" s="15"/>
      <c r="D144" s="17"/>
      <c r="E144" s="17"/>
      <c r="F144" s="17"/>
      <c r="G144" s="18"/>
      <c r="H144" s="17"/>
      <c r="I144" s="17"/>
      <c r="J144" s="18"/>
      <c r="K144" s="9"/>
    </row>
    <row r="145" spans="1:11" ht="12.75">
      <c r="A145" s="15"/>
      <c r="B145" s="16"/>
      <c r="C145" s="15"/>
      <c r="D145" s="17"/>
      <c r="E145" s="17"/>
      <c r="F145" s="17"/>
      <c r="G145" s="18"/>
      <c r="H145" s="17"/>
      <c r="I145" s="17"/>
      <c r="J145" s="18"/>
      <c r="K145" s="9"/>
    </row>
    <row r="146" spans="1:10" ht="12.75">
      <c r="A146" s="15"/>
      <c r="B146" s="16"/>
      <c r="C146" s="15"/>
      <c r="D146" s="17"/>
      <c r="E146" s="17"/>
      <c r="F146" s="17"/>
      <c r="G146" s="18"/>
      <c r="H146" s="17"/>
      <c r="I146" s="17"/>
      <c r="J146" s="18"/>
    </row>
    <row r="147" spans="1:10" ht="12.75">
      <c r="A147" s="15"/>
      <c r="B147" s="16"/>
      <c r="C147" s="15"/>
      <c r="D147" s="17"/>
      <c r="E147" s="17"/>
      <c r="F147" s="17"/>
      <c r="G147" s="18"/>
      <c r="H147" s="17"/>
      <c r="I147" s="17"/>
      <c r="J147" s="18"/>
    </row>
    <row r="148" spans="1:10" ht="12.75">
      <c r="A148" s="15"/>
      <c r="B148" s="16"/>
      <c r="C148" s="15"/>
      <c r="D148" s="17"/>
      <c r="E148" s="17"/>
      <c r="F148" s="17"/>
      <c r="G148" s="18"/>
      <c r="H148" s="17"/>
      <c r="I148" s="17"/>
      <c r="J148" s="18"/>
    </row>
    <row r="149" spans="1:10" ht="12.75">
      <c r="A149" s="15"/>
      <c r="B149" s="16"/>
      <c r="C149" s="15"/>
      <c r="D149" s="17"/>
      <c r="E149" s="17"/>
      <c r="F149" s="17"/>
      <c r="G149" s="18"/>
      <c r="H149" s="17"/>
      <c r="I149" s="17"/>
      <c r="J149" s="18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</sheetData>
  <sheetProtection/>
  <mergeCells count="3">
    <mergeCell ref="A6:J6"/>
    <mergeCell ref="A4:J4"/>
    <mergeCell ref="A5:J5"/>
  </mergeCells>
  <hyperlinks>
    <hyperlink ref="A72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57:H58 D55:H55 D56:H56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74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2.75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2.75">
      <c r="A6" s="238">
        <v>41578</v>
      </c>
      <c r="B6" s="239"/>
      <c r="C6" s="239"/>
      <c r="D6" s="239"/>
      <c r="E6" s="239"/>
      <c r="F6" s="239"/>
      <c r="G6" s="239"/>
      <c r="H6" s="239"/>
      <c r="I6" s="239"/>
      <c r="J6" s="239"/>
    </row>
    <row r="7" spans="1:10" ht="12.75">
      <c r="A7" s="15"/>
      <c r="B7" s="16"/>
      <c r="C7" s="15"/>
      <c r="D7" s="17"/>
      <c r="E7" s="17"/>
      <c r="F7" s="17"/>
      <c r="G7" s="18"/>
      <c r="H7" s="17"/>
      <c r="I7" s="17"/>
      <c r="J7" s="17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ht="12.75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ht="12.75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ht="12.75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ht="12.75">
      <c r="A13" s="11" t="s">
        <v>12</v>
      </c>
      <c r="B13" s="12" t="s">
        <v>13</v>
      </c>
      <c r="C13" s="13" t="s">
        <v>6</v>
      </c>
      <c r="D13" s="5">
        <v>41547</v>
      </c>
      <c r="E13" s="5" t="s">
        <v>8</v>
      </c>
      <c r="F13" s="5">
        <f>A6</f>
        <v>41578</v>
      </c>
      <c r="G13" s="5">
        <f>D13</f>
        <v>41547</v>
      </c>
      <c r="H13" s="5" t="s">
        <v>8</v>
      </c>
      <c r="I13" s="5">
        <f>F13</f>
        <v>41578</v>
      </c>
      <c r="J13" s="5">
        <f>+I13</f>
        <v>41578</v>
      </c>
    </row>
    <row r="14" spans="1:10" ht="12.75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ht="12.75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ht="12.75" customHeight="1">
      <c r="A16" s="15" t="s">
        <v>15</v>
      </c>
      <c r="B16" s="28"/>
      <c r="C16" s="30">
        <v>0.00048</v>
      </c>
      <c r="D16" s="67">
        <v>10816690</v>
      </c>
      <c r="E16" s="67">
        <f>ROUND(SUM(F16-D16),0)</f>
        <v>6700432</v>
      </c>
      <c r="F16" s="67">
        <v>17517122</v>
      </c>
      <c r="G16" s="67">
        <v>10816690</v>
      </c>
      <c r="H16" s="67">
        <f>E16</f>
        <v>6700432</v>
      </c>
      <c r="I16" s="67">
        <f>+F16</f>
        <v>17517122</v>
      </c>
      <c r="J16" s="67">
        <v>0</v>
      </c>
    </row>
    <row r="17" spans="1:10" ht="12.75">
      <c r="A17" s="20" t="s">
        <v>16</v>
      </c>
      <c r="B17" s="28"/>
      <c r="C17" s="68">
        <v>0.00042</v>
      </c>
      <c r="D17" s="67">
        <v>5969330</v>
      </c>
      <c r="E17" s="67">
        <f>ROUND(SUM(F17-D17),0)</f>
        <v>12754492</v>
      </c>
      <c r="F17" s="67">
        <v>18723822</v>
      </c>
      <c r="G17" s="67">
        <v>5969330</v>
      </c>
      <c r="H17" s="67">
        <f>E17</f>
        <v>12754492</v>
      </c>
      <c r="I17" s="67">
        <f>+F17</f>
        <v>18723822</v>
      </c>
      <c r="J17" s="67">
        <v>0</v>
      </c>
    </row>
    <row r="18" spans="1:10" ht="12.75">
      <c r="A18" s="74" t="s">
        <v>48</v>
      </c>
      <c r="B18" s="28"/>
      <c r="C18" s="68">
        <v>0.00038</v>
      </c>
      <c r="D18" s="67">
        <v>32914</v>
      </c>
      <c r="E18" s="67">
        <f>ROUND(SUM(F18-D18),0)</f>
        <v>1</v>
      </c>
      <c r="F18" s="67">
        <v>32915</v>
      </c>
      <c r="G18" s="67">
        <v>32914</v>
      </c>
      <c r="H18" s="67">
        <f>E18</f>
        <v>1</v>
      </c>
      <c r="I18" s="67">
        <f>+F18</f>
        <v>32915</v>
      </c>
      <c r="J18" s="67">
        <v>0</v>
      </c>
    </row>
    <row r="19" spans="1:10" ht="12.75">
      <c r="A19" s="74" t="s">
        <v>54</v>
      </c>
      <c r="B19" s="28"/>
      <c r="C19" s="68">
        <v>0.00138</v>
      </c>
      <c r="D19" s="67">
        <v>10515651</v>
      </c>
      <c r="E19" s="67">
        <f>ROUND(SUM(F19-D19),0)</f>
        <v>13603357</v>
      </c>
      <c r="F19" s="67">
        <v>24119008</v>
      </c>
      <c r="G19" s="67">
        <v>10515651</v>
      </c>
      <c r="H19" s="67">
        <f>E19</f>
        <v>13603357</v>
      </c>
      <c r="I19" s="67">
        <f>+F19</f>
        <v>24119008</v>
      </c>
      <c r="J19" s="67">
        <v>0</v>
      </c>
    </row>
    <row r="20" spans="1:10" ht="12.75">
      <c r="A20" s="74" t="s">
        <v>53</v>
      </c>
      <c r="B20" s="28"/>
      <c r="C20" s="68">
        <v>0.0103</v>
      </c>
      <c r="D20" s="67">
        <v>8078513</v>
      </c>
      <c r="E20" s="67">
        <f>ROUND(SUM(F20-D20),0)</f>
        <v>-12214</v>
      </c>
      <c r="F20" s="67">
        <v>8066299</v>
      </c>
      <c r="G20" s="67">
        <v>8256444</v>
      </c>
      <c r="H20" s="67">
        <f>+I20-G20</f>
        <v>108507</v>
      </c>
      <c r="I20" s="67">
        <v>8364951</v>
      </c>
      <c r="J20" s="67">
        <v>9139</v>
      </c>
    </row>
    <row r="21" spans="1:10" ht="12.75">
      <c r="A21" s="31" t="s">
        <v>17</v>
      </c>
      <c r="B21" s="32"/>
      <c r="C21" s="69"/>
      <c r="D21" s="33">
        <f>SUM(D16:D20)</f>
        <v>35413098</v>
      </c>
      <c r="E21" s="33">
        <f>ROUND(SUM(E16:E20),0)</f>
        <v>33046068</v>
      </c>
      <c r="F21" s="33">
        <f>SUM(F16:F20)</f>
        <v>68459166</v>
      </c>
      <c r="G21" s="33">
        <f>SUM(G16:G20)</f>
        <v>35591029</v>
      </c>
      <c r="H21" s="33">
        <f>SUM(H16:H20)</f>
        <v>33166789</v>
      </c>
      <c r="I21" s="33">
        <f>SUM(I16:I20)</f>
        <v>68757818</v>
      </c>
      <c r="J21" s="33">
        <f>SUM(J16:J20)</f>
        <v>9139</v>
      </c>
    </row>
    <row r="22" spans="1:10" ht="12.75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27" ht="12.75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10" ht="12.75" hidden="1">
      <c r="A24" s="74" t="s">
        <v>50</v>
      </c>
      <c r="B24" s="75">
        <v>41129</v>
      </c>
      <c r="C24" s="76">
        <v>0.0022</v>
      </c>
      <c r="D24" s="67">
        <v>0</v>
      </c>
      <c r="E24" s="67">
        <f>ROUND(SUM(F24-D24),0)</f>
        <v>0</v>
      </c>
      <c r="F24" s="67">
        <v>0</v>
      </c>
      <c r="G24" s="67">
        <v>0</v>
      </c>
      <c r="H24" s="67">
        <f>ROUND(SUM(I24-G24),0)</f>
        <v>0</v>
      </c>
      <c r="I24" s="67">
        <v>0</v>
      </c>
      <c r="J24" s="67">
        <v>0</v>
      </c>
    </row>
    <row r="25" spans="1:17" s="4" customFormat="1" ht="12.75" customHeight="1" hidden="1">
      <c r="A25" s="74"/>
      <c r="B25" s="28"/>
      <c r="C25" s="70"/>
      <c r="D25" s="33">
        <f aca="true" t="shared" si="0" ref="D25:J25">SUM(D24:D24)</f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3">
        <f t="shared" si="0"/>
        <v>0</v>
      </c>
      <c r="J25" s="33">
        <f t="shared" si="0"/>
        <v>0</v>
      </c>
      <c r="K25" s="1"/>
      <c r="L25" s="1"/>
      <c r="M25" s="1"/>
      <c r="N25" s="1"/>
      <c r="O25" s="1"/>
      <c r="P25" s="1"/>
      <c r="Q25" s="1"/>
    </row>
    <row r="26" spans="1:17" s="4" customFormat="1" ht="12.75" customHeight="1" hidden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1"/>
      <c r="L26" s="1"/>
      <c r="M26" s="1"/>
      <c r="N26" s="1"/>
      <c r="O26" s="1"/>
      <c r="P26" s="1"/>
      <c r="Q26" s="1"/>
    </row>
    <row r="27" spans="1:17" s="4" customFormat="1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1"/>
      <c r="L27" s="1"/>
      <c r="M27" s="1"/>
      <c r="N27" s="1"/>
      <c r="O27" s="1"/>
      <c r="P27" s="1"/>
      <c r="Q27" s="1"/>
    </row>
    <row r="28" spans="1:18" s="4" customFormat="1" ht="12.75" customHeight="1">
      <c r="A28" s="66" t="s">
        <v>41</v>
      </c>
      <c r="B28" s="35">
        <v>42257</v>
      </c>
      <c r="C28" s="36">
        <v>0.00471</v>
      </c>
      <c r="D28" s="67">
        <v>10004720</v>
      </c>
      <c r="E28" s="67">
        <f aca="true" t="shared" si="1" ref="E28:E43">ROUND(SUM(F28-D28),0)</f>
        <v>-10004720</v>
      </c>
      <c r="F28" s="67">
        <v>0</v>
      </c>
      <c r="G28" s="67">
        <v>9994089</v>
      </c>
      <c r="H28" s="67">
        <f aca="true" t="shared" si="2" ref="H28:H43">ROUND(SUM(I28-G28),0)</f>
        <v>-9994089</v>
      </c>
      <c r="I28" s="67">
        <v>0</v>
      </c>
      <c r="J28" s="67">
        <v>0</v>
      </c>
      <c r="K28" s="14"/>
      <c r="L28" s="14"/>
      <c r="M28" s="14"/>
      <c r="N28" s="14"/>
      <c r="O28" s="14"/>
      <c r="P28" s="14"/>
      <c r="Q28" s="14"/>
      <c r="R28" s="14"/>
    </row>
    <row r="29" spans="1:18" s="4" customFormat="1" ht="12.75" customHeight="1">
      <c r="A29" s="17" t="s">
        <v>42</v>
      </c>
      <c r="B29" s="35">
        <v>42328</v>
      </c>
      <c r="C29" s="36">
        <v>0.0045</v>
      </c>
      <c r="D29" s="67">
        <v>10010561</v>
      </c>
      <c r="E29" s="67">
        <f t="shared" si="1"/>
        <v>-10010561</v>
      </c>
      <c r="F29" s="67">
        <v>0</v>
      </c>
      <c r="G29" s="67">
        <v>10018970</v>
      </c>
      <c r="H29" s="67">
        <f t="shared" si="2"/>
        <v>-10018970</v>
      </c>
      <c r="I29" s="67">
        <v>0</v>
      </c>
      <c r="J29" s="67">
        <v>0</v>
      </c>
      <c r="K29" s="14"/>
      <c r="L29" s="14"/>
      <c r="M29" s="14"/>
      <c r="N29" s="14"/>
      <c r="O29" s="14"/>
      <c r="P29" s="14"/>
      <c r="Q29" s="14"/>
      <c r="R29" s="14"/>
    </row>
    <row r="30" spans="1:18" s="4" customFormat="1" ht="12.75" customHeight="1">
      <c r="A30" s="66" t="s">
        <v>43</v>
      </c>
      <c r="B30" s="35">
        <v>42597</v>
      </c>
      <c r="C30" s="36">
        <v>0.006</v>
      </c>
      <c r="D30" s="67">
        <v>10000000</v>
      </c>
      <c r="E30" s="67">
        <f t="shared" si="1"/>
        <v>0</v>
      </c>
      <c r="F30" s="67">
        <v>10000000</v>
      </c>
      <c r="G30" s="67">
        <v>9950483</v>
      </c>
      <c r="H30" s="67">
        <f t="shared" si="2"/>
        <v>20263</v>
      </c>
      <c r="I30" s="67">
        <v>9970746</v>
      </c>
      <c r="J30" s="67">
        <v>12295</v>
      </c>
      <c r="K30" s="14"/>
      <c r="L30" s="14"/>
      <c r="M30" s="14"/>
      <c r="N30" s="14"/>
      <c r="O30" s="14"/>
      <c r="P30" s="14"/>
      <c r="Q30" s="14"/>
      <c r="R30" s="14"/>
    </row>
    <row r="31" spans="1:10" s="9" customFormat="1" ht="12.75" customHeight="1">
      <c r="A31" s="66" t="s">
        <v>41</v>
      </c>
      <c r="B31" s="35">
        <v>42648</v>
      </c>
      <c r="C31" s="36">
        <v>0.00731</v>
      </c>
      <c r="D31" s="67">
        <v>10005478</v>
      </c>
      <c r="E31" s="67">
        <f t="shared" si="1"/>
        <v>-10005478</v>
      </c>
      <c r="F31" s="67">
        <v>0</v>
      </c>
      <c r="G31" s="67">
        <v>9980674</v>
      </c>
      <c r="H31" s="67">
        <f t="shared" si="2"/>
        <v>-9980674</v>
      </c>
      <c r="I31" s="67">
        <v>0</v>
      </c>
      <c r="J31" s="67">
        <v>0</v>
      </c>
    </row>
    <row r="32" spans="1:10" s="9" customFormat="1" ht="12.75" customHeight="1">
      <c r="A32" s="66" t="s">
        <v>52</v>
      </c>
      <c r="B32" s="35">
        <v>42681</v>
      </c>
      <c r="C32" s="36">
        <v>0.00565</v>
      </c>
      <c r="D32" s="67">
        <v>9992191</v>
      </c>
      <c r="E32" s="67">
        <f t="shared" si="1"/>
        <v>214</v>
      </c>
      <c r="F32" s="67">
        <v>9992405</v>
      </c>
      <c r="G32" s="67">
        <v>9862347</v>
      </c>
      <c r="H32" s="67">
        <f t="shared" si="2"/>
        <v>60149</v>
      </c>
      <c r="I32" s="67">
        <v>9922496</v>
      </c>
      <c r="J32" s="67">
        <v>26120</v>
      </c>
    </row>
    <row r="33" spans="1:10" s="4" customFormat="1" ht="12.75" customHeight="1">
      <c r="A33" s="66" t="s">
        <v>41</v>
      </c>
      <c r="B33" s="35">
        <v>42709</v>
      </c>
      <c r="C33" s="36">
        <v>0.00625</v>
      </c>
      <c r="D33" s="67">
        <v>10000000</v>
      </c>
      <c r="E33" s="67">
        <f t="shared" si="1"/>
        <v>0</v>
      </c>
      <c r="F33" s="67">
        <v>10000000</v>
      </c>
      <c r="G33" s="67">
        <v>9898699</v>
      </c>
      <c r="H33" s="67">
        <f t="shared" si="2"/>
        <v>31221</v>
      </c>
      <c r="I33" s="67">
        <v>9929920</v>
      </c>
      <c r="J33" s="67">
        <v>25245</v>
      </c>
    </row>
    <row r="34" spans="1:10" s="4" customFormat="1" ht="12.75" customHeight="1">
      <c r="A34" s="66" t="s">
        <v>41</v>
      </c>
      <c r="B34" s="35">
        <v>42765</v>
      </c>
      <c r="C34" s="36">
        <v>0.007</v>
      </c>
      <c r="D34" s="67">
        <v>10000000</v>
      </c>
      <c r="E34" s="67">
        <f t="shared" si="1"/>
        <v>0</v>
      </c>
      <c r="F34" s="67">
        <v>10000000</v>
      </c>
      <c r="G34" s="67">
        <v>9919530</v>
      </c>
      <c r="H34" s="67">
        <f t="shared" si="2"/>
        <v>30558</v>
      </c>
      <c r="I34" s="67">
        <v>9950088</v>
      </c>
      <c r="J34" s="67">
        <v>17822</v>
      </c>
    </row>
    <row r="35" spans="1:17" s="9" customFormat="1" ht="12.75" customHeight="1">
      <c r="A35" s="66" t="s">
        <v>43</v>
      </c>
      <c r="B35" s="35">
        <v>42765</v>
      </c>
      <c r="C35" s="36">
        <v>0.00633</v>
      </c>
      <c r="D35" s="67">
        <v>10202585</v>
      </c>
      <c r="E35" s="67">
        <f t="shared" si="1"/>
        <v>-5156</v>
      </c>
      <c r="F35" s="67">
        <v>10197429</v>
      </c>
      <c r="G35" s="67">
        <v>10111000</v>
      </c>
      <c r="H35" s="67">
        <f t="shared" si="2"/>
        <v>42900</v>
      </c>
      <c r="I35" s="67">
        <v>10153900</v>
      </c>
      <c r="J35" s="67">
        <v>31849</v>
      </c>
      <c r="K35" s="3"/>
      <c r="L35" s="3"/>
      <c r="M35" s="3"/>
      <c r="N35" s="3"/>
      <c r="O35" s="3"/>
      <c r="P35" s="3"/>
      <c r="Q35" s="3"/>
    </row>
    <row r="36" spans="1:10" s="3" customFormat="1" ht="12.75" customHeight="1">
      <c r="A36" s="66" t="s">
        <v>43</v>
      </c>
      <c r="B36" s="35">
        <v>42765</v>
      </c>
      <c r="C36" s="36">
        <v>0.0075</v>
      </c>
      <c r="D36" s="67">
        <v>10000000</v>
      </c>
      <c r="E36" s="67">
        <f t="shared" si="1"/>
        <v>0</v>
      </c>
      <c r="F36" s="67">
        <v>10000000</v>
      </c>
      <c r="G36" s="67">
        <v>9915429</v>
      </c>
      <c r="H36" s="67">
        <f t="shared" si="2"/>
        <v>30041</v>
      </c>
      <c r="I36" s="67">
        <v>9945470</v>
      </c>
      <c r="J36" s="67">
        <v>19110</v>
      </c>
    </row>
    <row r="37" spans="1:10" s="3" customFormat="1" ht="12.75" customHeight="1">
      <c r="A37" s="66" t="s">
        <v>43</v>
      </c>
      <c r="B37" s="35">
        <v>42787</v>
      </c>
      <c r="C37" s="36">
        <v>0.00805</v>
      </c>
      <c r="D37" s="67">
        <v>9998303</v>
      </c>
      <c r="E37" s="67">
        <f t="shared" si="1"/>
        <v>42</v>
      </c>
      <c r="F37" s="67">
        <v>9998345</v>
      </c>
      <c r="G37" s="67">
        <v>9919841</v>
      </c>
      <c r="H37" s="67">
        <f t="shared" si="2"/>
        <v>30558</v>
      </c>
      <c r="I37" s="67">
        <v>9950399</v>
      </c>
      <c r="J37" s="67">
        <v>15541</v>
      </c>
    </row>
    <row r="38" spans="1:10" s="3" customFormat="1" ht="12.75" customHeight="1">
      <c r="A38" s="66" t="s">
        <v>52</v>
      </c>
      <c r="B38" s="35">
        <v>42787</v>
      </c>
      <c r="C38" s="36">
        <v>0.00825</v>
      </c>
      <c r="D38" s="67">
        <v>9998303</v>
      </c>
      <c r="E38" s="67">
        <f t="shared" si="1"/>
        <v>42</v>
      </c>
      <c r="F38" s="67">
        <v>9998345</v>
      </c>
      <c r="G38" s="67">
        <v>9925046</v>
      </c>
      <c r="H38" s="67">
        <f t="shared" si="2"/>
        <v>35883</v>
      </c>
      <c r="I38" s="67">
        <v>9960929</v>
      </c>
      <c r="J38" s="67">
        <v>15922</v>
      </c>
    </row>
    <row r="39" spans="1:10" s="3" customFormat="1" ht="12.75">
      <c r="A39" s="66" t="s">
        <v>55</v>
      </c>
      <c r="B39" s="35">
        <v>42800</v>
      </c>
      <c r="C39" s="36">
        <v>0.008</v>
      </c>
      <c r="D39" s="67">
        <v>19993568</v>
      </c>
      <c r="E39" s="67">
        <f t="shared" si="1"/>
        <v>159</v>
      </c>
      <c r="F39" s="67">
        <f>9997909+9995818</f>
        <v>19993727</v>
      </c>
      <c r="G39" s="67">
        <v>19823792</v>
      </c>
      <c r="H39" s="67">
        <f t="shared" si="2"/>
        <v>62242</v>
      </c>
      <c r="I39" s="67">
        <v>19886034</v>
      </c>
      <c r="J39" s="67">
        <f>12692+12692</f>
        <v>25384</v>
      </c>
    </row>
    <row r="40" spans="1:10" s="3" customFormat="1" ht="12.75">
      <c r="A40" s="66" t="s">
        <v>52</v>
      </c>
      <c r="B40" s="35">
        <v>42864</v>
      </c>
      <c r="C40" s="36">
        <v>0.0064</v>
      </c>
      <c r="D40" s="67">
        <v>9981971</v>
      </c>
      <c r="E40" s="67">
        <f t="shared" si="1"/>
        <v>425</v>
      </c>
      <c r="F40" s="67">
        <v>9982396</v>
      </c>
      <c r="G40" s="67">
        <v>9823924</v>
      </c>
      <c r="H40" s="67">
        <f t="shared" si="2"/>
        <v>36867</v>
      </c>
      <c r="I40" s="67">
        <v>9860791</v>
      </c>
      <c r="J40" s="67">
        <v>30685</v>
      </c>
    </row>
    <row r="41" spans="1:10" s="3" customFormat="1" ht="12.75">
      <c r="A41" s="66" t="s">
        <v>43</v>
      </c>
      <c r="B41" s="35">
        <v>42877</v>
      </c>
      <c r="C41" s="36">
        <v>0.0071</v>
      </c>
      <c r="D41" s="67">
        <v>9996359</v>
      </c>
      <c r="E41" s="67">
        <f t="shared" si="1"/>
        <v>85</v>
      </c>
      <c r="F41" s="67">
        <v>9996444</v>
      </c>
      <c r="G41" s="67">
        <v>9793700</v>
      </c>
      <c r="H41" s="67">
        <f t="shared" si="2"/>
        <v>97800</v>
      </c>
      <c r="I41" s="67">
        <v>9891500</v>
      </c>
      <c r="J41" s="67">
        <v>31069</v>
      </c>
    </row>
    <row r="42" spans="1:10" s="3" customFormat="1" ht="12.75">
      <c r="A42" s="66" t="s">
        <v>42</v>
      </c>
      <c r="B42" s="35">
        <v>42895</v>
      </c>
      <c r="C42" s="36">
        <v>0.01258</v>
      </c>
      <c r="D42" s="67">
        <v>9996983</v>
      </c>
      <c r="E42" s="67">
        <f t="shared" si="1"/>
        <v>70</v>
      </c>
      <c r="F42" s="67">
        <v>9997053</v>
      </c>
      <c r="G42" s="67">
        <v>10048513</v>
      </c>
      <c r="H42" s="67">
        <f t="shared" si="2"/>
        <v>52421</v>
      </c>
      <c r="I42" s="67">
        <v>10100934</v>
      </c>
      <c r="J42" s="67">
        <v>42865</v>
      </c>
    </row>
    <row r="43" spans="1:10" s="3" customFormat="1" ht="12.75">
      <c r="A43" s="66" t="s">
        <v>41</v>
      </c>
      <c r="B43" s="35">
        <v>42941</v>
      </c>
      <c r="C43" s="36">
        <v>0.0155</v>
      </c>
      <c r="D43" s="67">
        <v>10000000</v>
      </c>
      <c r="E43" s="67">
        <f t="shared" si="1"/>
        <v>-10000000</v>
      </c>
      <c r="F43" s="67">
        <v>0</v>
      </c>
      <c r="G43" s="67">
        <v>10008429</v>
      </c>
      <c r="H43" s="67">
        <f t="shared" si="2"/>
        <v>-10008429</v>
      </c>
      <c r="I43" s="67">
        <v>0</v>
      </c>
      <c r="J43" s="67">
        <v>0</v>
      </c>
    </row>
    <row r="44" spans="1:10" s="3" customFormat="1" ht="12.75">
      <c r="A44" s="17"/>
      <c r="B44" s="35"/>
      <c r="C44" s="36"/>
      <c r="D44" s="67"/>
      <c r="E44" s="67"/>
      <c r="F44" s="67"/>
      <c r="G44" s="67"/>
      <c r="H44" s="67"/>
      <c r="I44" s="67"/>
      <c r="J44" s="67"/>
    </row>
    <row r="45" spans="1:28" s="3" customFormat="1" ht="12.75">
      <c r="A45" s="17" t="s">
        <v>20</v>
      </c>
      <c r="B45" s="40"/>
      <c r="C45" s="36"/>
      <c r="D45" s="71">
        <f aca="true" t="shared" si="3" ref="D45:J45">SUM(D28:D44)</f>
        <v>170181022</v>
      </c>
      <c r="E45" s="71">
        <f t="shared" si="3"/>
        <v>-40024878</v>
      </c>
      <c r="F45" s="71">
        <f t="shared" si="3"/>
        <v>130156144</v>
      </c>
      <c r="G45" s="71">
        <f t="shared" si="3"/>
        <v>168994466</v>
      </c>
      <c r="H45" s="71">
        <f t="shared" si="3"/>
        <v>-39471259</v>
      </c>
      <c r="I45" s="71">
        <f t="shared" si="3"/>
        <v>129523207</v>
      </c>
      <c r="J45" s="71">
        <f t="shared" si="3"/>
        <v>293907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10" s="3" customFormat="1" ht="12.75">
      <c r="A46" s="26"/>
      <c r="B46" s="41"/>
      <c r="C46" s="42"/>
      <c r="D46" s="34"/>
      <c r="E46" s="34"/>
      <c r="F46" s="34"/>
      <c r="G46" s="34"/>
      <c r="H46" s="34"/>
      <c r="I46" s="34"/>
      <c r="J46" s="34"/>
    </row>
    <row r="47" spans="1:10" s="3" customFormat="1" ht="13.5" thickBot="1">
      <c r="A47" s="43" t="s">
        <v>21</v>
      </c>
      <c r="B47" s="28"/>
      <c r="C47" s="43"/>
      <c r="D47" s="44">
        <f aca="true" t="shared" si="4" ref="D47:J47">+D45+D25+D21</f>
        <v>205594120</v>
      </c>
      <c r="E47" s="44">
        <f t="shared" si="4"/>
        <v>-6978810</v>
      </c>
      <c r="F47" s="44">
        <f t="shared" si="4"/>
        <v>198615310</v>
      </c>
      <c r="G47" s="44">
        <f t="shared" si="4"/>
        <v>204585495</v>
      </c>
      <c r="H47" s="44">
        <f t="shared" si="4"/>
        <v>-6304470</v>
      </c>
      <c r="I47" s="44">
        <f t="shared" si="4"/>
        <v>198281025</v>
      </c>
      <c r="J47" s="44">
        <f t="shared" si="4"/>
        <v>303046</v>
      </c>
    </row>
    <row r="48" spans="1:10" s="3" customFormat="1" ht="13.5" thickTop="1">
      <c r="A48" s="45"/>
      <c r="B48" s="16"/>
      <c r="C48" s="15"/>
      <c r="D48" s="34"/>
      <c r="E48" s="34"/>
      <c r="F48" s="34"/>
      <c r="G48" s="34"/>
      <c r="H48" s="34"/>
      <c r="I48" s="34"/>
      <c r="J48" s="34"/>
    </row>
    <row r="49" spans="1:10" s="3" customFormat="1" ht="12.75">
      <c r="A49" s="15"/>
      <c r="B49" s="16"/>
      <c r="C49" s="15"/>
      <c r="D49" s="17"/>
      <c r="E49" s="17"/>
      <c r="F49" s="17"/>
      <c r="G49" s="18"/>
      <c r="H49" s="17"/>
      <c r="I49" s="17"/>
      <c r="J49" s="17"/>
    </row>
    <row r="50" spans="1:10" s="3" customFormat="1" ht="12.75">
      <c r="A50" s="15" t="s">
        <v>22</v>
      </c>
      <c r="B50" s="16"/>
      <c r="C50" s="17"/>
      <c r="D50" s="17"/>
      <c r="E50" s="17"/>
      <c r="F50" s="17" t="s">
        <v>23</v>
      </c>
      <c r="G50" s="18"/>
      <c r="H50" s="17"/>
      <c r="I50" s="46"/>
      <c r="J50" s="46"/>
    </row>
    <row r="51" spans="1:10" ht="12.75">
      <c r="A51" s="15" t="s">
        <v>24</v>
      </c>
      <c r="B51" s="16"/>
      <c r="C51" s="47">
        <f>C54-C53-C52</f>
        <v>0.35</v>
      </c>
      <c r="D51" s="48"/>
      <c r="E51" s="17"/>
      <c r="F51" s="17" t="s">
        <v>25</v>
      </c>
      <c r="G51" s="18"/>
      <c r="H51" s="49">
        <v>0.32</v>
      </c>
      <c r="I51" s="17"/>
      <c r="J51" s="17"/>
    </row>
    <row r="52" spans="1:10" ht="12.75">
      <c r="A52" s="15" t="s">
        <v>27</v>
      </c>
      <c r="B52" s="50"/>
      <c r="C52" s="49">
        <f>ROUND(I45/I47,2)</f>
        <v>0.65</v>
      </c>
      <c r="D52" s="48"/>
      <c r="E52" s="17"/>
      <c r="F52" s="17" t="s">
        <v>26</v>
      </c>
      <c r="G52" s="18"/>
      <c r="H52" s="49">
        <f>ROUND(S52,2)</f>
        <v>0</v>
      </c>
      <c r="I52" s="17"/>
      <c r="J52" s="17"/>
    </row>
    <row r="53" spans="1:10" ht="12.75">
      <c r="A53" s="77" t="s">
        <v>51</v>
      </c>
      <c r="B53" s="16"/>
      <c r="C53" s="49">
        <f>ROUND(I25/I47,2)</f>
        <v>0</v>
      </c>
      <c r="D53" s="48"/>
      <c r="E53" s="17"/>
      <c r="F53" s="17" t="s">
        <v>28</v>
      </c>
      <c r="G53" s="18"/>
      <c r="H53" s="49">
        <f>ROUND(T53,2)</f>
        <v>0</v>
      </c>
      <c r="I53" s="17"/>
      <c r="J53" s="17"/>
    </row>
    <row r="54" spans="1:10" ht="13.5" thickBot="1">
      <c r="A54" s="15"/>
      <c r="B54" s="16"/>
      <c r="C54" s="78">
        <v>1</v>
      </c>
      <c r="D54" s="48"/>
      <c r="E54" s="17"/>
      <c r="F54" s="17" t="s">
        <v>29</v>
      </c>
      <c r="G54" s="18"/>
      <c r="H54" s="51">
        <v>0.68</v>
      </c>
      <c r="I54" s="17"/>
      <c r="J54" s="17"/>
    </row>
    <row r="55" spans="1:10" ht="14.25" thickBot="1" thickTop="1">
      <c r="A55" s="15"/>
      <c r="B55" s="16"/>
      <c r="C55" s="15"/>
      <c r="D55" s="17"/>
      <c r="E55" s="17"/>
      <c r="F55" s="17"/>
      <c r="G55" s="18"/>
      <c r="H55" s="52">
        <v>1</v>
      </c>
      <c r="I55" s="17"/>
      <c r="J55" s="17"/>
    </row>
    <row r="56" spans="1:10" ht="13.5" thickTop="1">
      <c r="A56" s="15"/>
      <c r="B56" s="16"/>
      <c r="C56" s="17"/>
      <c r="D56" s="17"/>
      <c r="E56" s="17"/>
      <c r="F56" s="17"/>
      <c r="G56" s="18"/>
      <c r="H56" s="17"/>
      <c r="I56" s="17"/>
      <c r="J56" s="17"/>
    </row>
    <row r="57" spans="1:10" ht="12.75">
      <c r="A57" s="17" t="s">
        <v>30</v>
      </c>
      <c r="B57" s="16"/>
      <c r="C57" s="53" t="s">
        <v>31</v>
      </c>
      <c r="D57" s="17"/>
      <c r="E57" s="17"/>
      <c r="F57" s="17"/>
      <c r="G57" s="18"/>
      <c r="H57" s="53" t="s">
        <v>31</v>
      </c>
      <c r="I57" s="17"/>
      <c r="J57" s="17"/>
    </row>
    <row r="58" spans="1:10" ht="12.75">
      <c r="A58" s="17"/>
      <c r="B58" s="19"/>
      <c r="C58" s="17"/>
      <c r="D58" s="17"/>
      <c r="E58" s="17"/>
      <c r="F58" s="17"/>
      <c r="G58" s="18"/>
      <c r="H58" s="17"/>
      <c r="I58" s="17"/>
      <c r="J58" s="17"/>
    </row>
    <row r="59" spans="1:10" ht="12.75">
      <c r="A59" s="17" t="s">
        <v>32</v>
      </c>
      <c r="B59" s="19"/>
      <c r="C59" s="54">
        <v>0.0062</v>
      </c>
      <c r="D59" s="17"/>
      <c r="E59" s="17" t="s">
        <v>32</v>
      </c>
      <c r="F59" s="17"/>
      <c r="G59" s="18"/>
      <c r="H59" s="54">
        <f>ROUND(C59,4)</f>
        <v>0.0062</v>
      </c>
      <c r="I59" s="17"/>
      <c r="J59" s="17"/>
    </row>
    <row r="60" spans="1:10" ht="12.75">
      <c r="A60" s="17" t="s">
        <v>33</v>
      </c>
      <c r="B60" s="19"/>
      <c r="C60" s="55">
        <v>0.0005</v>
      </c>
      <c r="D60" s="17"/>
      <c r="E60" s="17" t="s">
        <v>34</v>
      </c>
      <c r="F60" s="17"/>
      <c r="G60" s="18"/>
      <c r="H60" s="55">
        <v>0.0007</v>
      </c>
      <c r="I60" s="17"/>
      <c r="J60" s="17"/>
    </row>
    <row r="61" spans="1:10" ht="12.75">
      <c r="A61" s="17"/>
      <c r="B61" s="19"/>
      <c r="C61" s="17"/>
      <c r="D61" s="17"/>
      <c r="E61" s="17"/>
      <c r="F61" s="17"/>
      <c r="G61" s="18"/>
      <c r="H61" s="17"/>
      <c r="I61" s="17"/>
      <c r="J61" s="17"/>
    </row>
    <row r="62" spans="1:10" ht="13.5" thickBot="1">
      <c r="A62" s="17" t="s">
        <v>35</v>
      </c>
      <c r="B62" s="19"/>
      <c r="C62" s="56">
        <f>C59-C60</f>
        <v>0.0057</v>
      </c>
      <c r="D62" s="17"/>
      <c r="E62" s="17" t="s">
        <v>35</v>
      </c>
      <c r="F62" s="17"/>
      <c r="G62" s="18" t="s">
        <v>19</v>
      </c>
      <c r="H62" s="56">
        <f>H59-H60</f>
        <v>0.0055</v>
      </c>
      <c r="I62" s="17"/>
      <c r="J62" s="17"/>
    </row>
    <row r="63" spans="1:10" ht="13.5" thickTop="1">
      <c r="A63" s="17"/>
      <c r="B63" s="19"/>
      <c r="C63" s="17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 t="s">
        <v>36</v>
      </c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 t="s">
        <v>37</v>
      </c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15"/>
      <c r="B68" s="16"/>
      <c r="C68" s="15"/>
      <c r="D68" s="17"/>
      <c r="E68" s="17"/>
      <c r="F68" s="17"/>
      <c r="G68" s="18"/>
      <c r="H68" s="17"/>
      <c r="I68" s="17"/>
      <c r="J68" s="17"/>
    </row>
    <row r="69" spans="1:10" ht="12.75">
      <c r="A69" s="15"/>
      <c r="B69" s="16"/>
      <c r="C69" s="15"/>
      <c r="D69" s="17"/>
      <c r="E69" s="17"/>
      <c r="F69" s="17"/>
      <c r="G69" s="18"/>
      <c r="H69" s="17"/>
      <c r="I69" s="17"/>
      <c r="J69" s="17"/>
    </row>
    <row r="70" spans="1:10" ht="12.75">
      <c r="A70" s="15"/>
      <c r="B70" s="16"/>
      <c r="C70" s="15"/>
      <c r="D70" s="17"/>
      <c r="E70" s="17"/>
      <c r="F70" s="17"/>
      <c r="G70" s="18"/>
      <c r="H70" s="17"/>
      <c r="I70" s="17"/>
      <c r="J70" s="17"/>
    </row>
    <row r="71" spans="1:10" ht="12.75">
      <c r="A71" s="15"/>
      <c r="B71" s="16"/>
      <c r="C71" s="15"/>
      <c r="D71" s="17"/>
      <c r="E71" s="17"/>
      <c r="F71" s="17"/>
      <c r="G71" s="18"/>
      <c r="H71" s="17"/>
      <c r="I71" s="17"/>
      <c r="J71" s="17"/>
    </row>
    <row r="72" spans="1:10" ht="12.75">
      <c r="A72" s="7"/>
      <c r="B72" s="8"/>
      <c r="C72" s="7"/>
      <c r="D72" s="57"/>
      <c r="E72" s="17"/>
      <c r="F72" s="59"/>
      <c r="G72" s="58"/>
      <c r="H72" s="59"/>
      <c r="I72" s="21"/>
      <c r="J72" s="17"/>
    </row>
    <row r="73" spans="1:10" ht="12.75">
      <c r="A73" s="62" t="s">
        <v>44</v>
      </c>
      <c r="B73" s="16"/>
      <c r="C73" s="15"/>
      <c r="D73" s="17"/>
      <c r="E73" s="17"/>
      <c r="F73" s="64"/>
      <c r="G73" s="16"/>
      <c r="H73" s="15"/>
      <c r="I73" s="17"/>
      <c r="J73" s="21"/>
    </row>
    <row r="74" spans="1:10" ht="12.75">
      <c r="A74" s="62" t="s">
        <v>45</v>
      </c>
      <c r="B74" s="16"/>
      <c r="C74" s="15"/>
      <c r="D74" s="17"/>
      <c r="E74" s="17"/>
      <c r="F74" s="64"/>
      <c r="G74" s="16"/>
      <c r="H74" s="15"/>
      <c r="I74" s="17"/>
      <c r="J74" s="17"/>
    </row>
    <row r="75" spans="1:10" ht="12.75">
      <c r="A75" s="15" t="s">
        <v>46</v>
      </c>
      <c r="B75" s="16"/>
      <c r="C75" s="15"/>
      <c r="D75" s="17"/>
      <c r="E75" s="17"/>
      <c r="F75" s="64"/>
      <c r="G75" s="16"/>
      <c r="H75" s="15"/>
      <c r="I75" s="17"/>
      <c r="J75" s="17"/>
    </row>
    <row r="76" spans="1:10" ht="12.75">
      <c r="A76" s="63" t="s">
        <v>47</v>
      </c>
      <c r="B76" s="50"/>
      <c r="C76" s="15"/>
      <c r="D76" s="17"/>
      <c r="E76" s="17"/>
      <c r="F76" s="65"/>
      <c r="G76" s="50"/>
      <c r="H76" s="15"/>
      <c r="I76" s="17"/>
      <c r="J76" s="17"/>
    </row>
    <row r="77" spans="1:10" ht="12.75">
      <c r="A77" s="15"/>
      <c r="B77" s="16"/>
      <c r="C77" s="15"/>
      <c r="D77" s="17"/>
      <c r="E77" s="17"/>
      <c r="F77" s="64"/>
      <c r="G77" s="16"/>
      <c r="H77" s="15"/>
      <c r="I77" s="17"/>
      <c r="J77" s="17"/>
    </row>
    <row r="78" spans="1:10" ht="12.75">
      <c r="A78" s="15" t="s">
        <v>38</v>
      </c>
      <c r="B78" s="50"/>
      <c r="C78" s="15"/>
      <c r="D78" s="17"/>
      <c r="E78" s="17"/>
      <c r="F78" s="65"/>
      <c r="G78" s="50"/>
      <c r="H78" s="15"/>
      <c r="I78" s="17"/>
      <c r="J78" s="17"/>
    </row>
    <row r="79" spans="1:10" ht="12.75">
      <c r="A79" s="15" t="s">
        <v>0</v>
      </c>
      <c r="B79" s="16"/>
      <c r="C79" s="15"/>
      <c r="D79" s="17"/>
      <c r="E79" s="17"/>
      <c r="F79" s="17"/>
      <c r="G79" s="18"/>
      <c r="H79" s="17"/>
      <c r="I79" s="17"/>
      <c r="J79" s="17"/>
    </row>
    <row r="80" spans="1:10" ht="12.75">
      <c r="A80" s="15" t="s">
        <v>39</v>
      </c>
      <c r="B80" s="16"/>
      <c r="C80" s="15"/>
      <c r="D80" s="17"/>
      <c r="E80" s="17"/>
      <c r="F80" s="15"/>
      <c r="G80" s="18"/>
      <c r="H80" s="17"/>
      <c r="I80" s="17"/>
      <c r="J80" s="17"/>
    </row>
    <row r="81" spans="1:10" ht="12.75">
      <c r="A81" s="15" t="s">
        <v>40</v>
      </c>
      <c r="B81" s="16"/>
      <c r="C81" s="15"/>
      <c r="D81" s="17"/>
      <c r="E81" s="17"/>
      <c r="F81" s="15"/>
      <c r="G81" s="18"/>
      <c r="H81" s="17"/>
      <c r="I81" s="17"/>
      <c r="J81" s="17"/>
    </row>
    <row r="82" spans="2:10" ht="12.75">
      <c r="B82" s="16"/>
      <c r="C82" s="15"/>
      <c r="D82" s="17"/>
      <c r="E82" s="17"/>
      <c r="F82" s="15"/>
      <c r="G82" s="18"/>
      <c r="H82" s="17"/>
      <c r="I82" s="17"/>
      <c r="J82" s="17"/>
    </row>
    <row r="83" spans="2:11" ht="12.75">
      <c r="B83" s="16"/>
      <c r="C83" s="15"/>
      <c r="D83" s="17"/>
      <c r="E83" s="17"/>
      <c r="F83" s="15"/>
      <c r="G83" s="18"/>
      <c r="H83" s="17"/>
      <c r="I83" s="17"/>
      <c r="J83" s="17"/>
      <c r="K83" s="9"/>
    </row>
    <row r="84" spans="1:11" ht="12.75">
      <c r="A84" s="15"/>
      <c r="B84" s="16"/>
      <c r="C84" s="15"/>
      <c r="D84" s="17"/>
      <c r="E84" s="17"/>
      <c r="F84" s="17"/>
      <c r="G84" s="18"/>
      <c r="H84" s="17"/>
      <c r="I84" s="17"/>
      <c r="J84" s="17"/>
      <c r="K84" s="9"/>
    </row>
    <row r="85" spans="1:12" ht="12.75">
      <c r="A85" s="21"/>
      <c r="B85" s="72"/>
      <c r="C85" s="21"/>
      <c r="D85" s="21"/>
      <c r="E85" s="21"/>
      <c r="F85" s="21"/>
      <c r="G85" s="73"/>
      <c r="H85" s="21"/>
      <c r="I85" s="21"/>
      <c r="J85" s="21"/>
      <c r="K85" s="9"/>
      <c r="L85" s="9"/>
    </row>
    <row r="86" spans="1:12" ht="12.75">
      <c r="A86" s="21"/>
      <c r="B86" s="72"/>
      <c r="C86" s="21"/>
      <c r="D86" s="21"/>
      <c r="E86" s="21"/>
      <c r="F86" s="21"/>
      <c r="G86" s="73"/>
      <c r="H86" s="21"/>
      <c r="I86" s="21"/>
      <c r="J86" s="21"/>
      <c r="K86" s="9"/>
      <c r="L86" s="9"/>
    </row>
    <row r="87" spans="1:12" ht="12.75">
      <c r="A87" s="21"/>
      <c r="B87" s="73"/>
      <c r="C87" s="21"/>
      <c r="D87" s="79"/>
      <c r="E87" s="21"/>
      <c r="F87" s="21"/>
      <c r="G87" s="80"/>
      <c r="H87" s="21"/>
      <c r="I87" s="21"/>
      <c r="J87" s="79"/>
      <c r="K87" s="9"/>
      <c r="L87" s="9"/>
    </row>
    <row r="88" spans="1:12" ht="12.75">
      <c r="A88" s="21"/>
      <c r="B88" s="73"/>
      <c r="C88" s="88"/>
      <c r="D88" s="21"/>
      <c r="E88" s="89"/>
      <c r="F88" s="21"/>
      <c r="G88" s="73"/>
      <c r="H88" s="89"/>
      <c r="I88" s="21"/>
      <c r="J88" s="73"/>
      <c r="K88" s="9"/>
      <c r="L88" s="9"/>
    </row>
    <row r="89" spans="1:12" ht="12.75">
      <c r="A89" s="21"/>
      <c r="B89" s="73"/>
      <c r="C89" s="21"/>
      <c r="D89" s="21"/>
      <c r="E89" s="31"/>
      <c r="F89" s="21"/>
      <c r="G89" s="73"/>
      <c r="H89" s="31"/>
      <c r="I89" s="21"/>
      <c r="J89" s="73"/>
      <c r="K89" s="9"/>
      <c r="L89" s="9"/>
    </row>
    <row r="90" spans="1:12" ht="12.75">
      <c r="A90" s="21"/>
      <c r="B90" s="73"/>
      <c r="C90" s="21"/>
      <c r="D90" s="21"/>
      <c r="E90" s="81"/>
      <c r="F90" s="82"/>
      <c r="G90" s="73"/>
      <c r="H90" s="81"/>
      <c r="I90" s="82"/>
      <c r="J90" s="73"/>
      <c r="K90" s="9"/>
      <c r="L90" s="9"/>
    </row>
    <row r="91" spans="1:12" ht="12.75">
      <c r="A91" s="21"/>
      <c r="B91" s="73"/>
      <c r="C91" s="21"/>
      <c r="D91" s="21"/>
      <c r="E91" s="83"/>
      <c r="F91" s="21"/>
      <c r="G91" s="73"/>
      <c r="H91" s="83"/>
      <c r="I91" s="21"/>
      <c r="J91" s="73"/>
      <c r="K91" s="9"/>
      <c r="L91" s="9"/>
    </row>
    <row r="92" spans="1:12" ht="12.75">
      <c r="A92" s="21"/>
      <c r="B92" s="73"/>
      <c r="C92" s="21"/>
      <c r="D92" s="21"/>
      <c r="E92" s="21"/>
      <c r="F92" s="21"/>
      <c r="G92" s="73"/>
      <c r="H92" s="21"/>
      <c r="I92" s="21"/>
      <c r="J92" s="73"/>
      <c r="K92" s="9"/>
      <c r="L92" s="9"/>
    </row>
    <row r="93" spans="1:12" ht="12.75">
      <c r="A93" s="21"/>
      <c r="B93" s="73"/>
      <c r="C93" s="21"/>
      <c r="D93" s="21"/>
      <c r="E93" s="73"/>
      <c r="F93" s="21"/>
      <c r="G93" s="73"/>
      <c r="H93" s="73"/>
      <c r="I93" s="21"/>
      <c r="J93" s="73"/>
      <c r="K93" s="9"/>
      <c r="L93" s="9"/>
    </row>
    <row r="94" spans="1:12" ht="12.75">
      <c r="A94" s="21"/>
      <c r="B94" s="73"/>
      <c r="C94" s="21"/>
      <c r="D94" s="73"/>
      <c r="E94" s="73"/>
      <c r="F94" s="21"/>
      <c r="G94" s="73"/>
      <c r="H94" s="73"/>
      <c r="I94" s="21"/>
      <c r="J94" s="73"/>
      <c r="K94" s="9"/>
      <c r="L94" s="9"/>
    </row>
    <row r="95" spans="1:12" ht="12.75">
      <c r="A95" s="21"/>
      <c r="B95" s="73"/>
      <c r="C95" s="21"/>
      <c r="D95" s="84"/>
      <c r="E95" s="84"/>
      <c r="F95" s="84"/>
      <c r="G95" s="73"/>
      <c r="H95" s="84"/>
      <c r="I95" s="84"/>
      <c r="J95" s="73"/>
      <c r="K95" s="9"/>
      <c r="L95" s="9"/>
    </row>
    <row r="96" spans="1:12" ht="12.75">
      <c r="A96" s="21"/>
      <c r="B96" s="73"/>
      <c r="C96" s="21"/>
      <c r="D96" s="21"/>
      <c r="E96" s="85"/>
      <c r="F96" s="21"/>
      <c r="G96" s="73"/>
      <c r="H96" s="85"/>
      <c r="I96" s="21"/>
      <c r="J96" s="73"/>
      <c r="K96" s="9"/>
      <c r="L96" s="9"/>
    </row>
    <row r="97" spans="1:12" ht="12.75">
      <c r="A97" s="21"/>
      <c r="B97" s="73"/>
      <c r="C97" s="21"/>
      <c r="D97" s="21"/>
      <c r="E97" s="21"/>
      <c r="F97" s="21"/>
      <c r="G97" s="73"/>
      <c r="H97" s="21"/>
      <c r="I97" s="21"/>
      <c r="J97" s="73"/>
      <c r="K97" s="9"/>
      <c r="L97" s="9"/>
    </row>
    <row r="98" spans="1:12" ht="12.75">
      <c r="A98" s="21"/>
      <c r="B98" s="73"/>
      <c r="C98" s="21"/>
      <c r="D98" s="21"/>
      <c r="E98" s="21"/>
      <c r="F98" s="21"/>
      <c r="G98" s="73"/>
      <c r="H98" s="21"/>
      <c r="I98" s="21"/>
      <c r="J98" s="73"/>
      <c r="K98" s="9"/>
      <c r="L98" s="9"/>
    </row>
    <row r="99" spans="1:12" ht="12.75">
      <c r="A99" s="90"/>
      <c r="B99" s="73"/>
      <c r="C99" s="21"/>
      <c r="D99" s="86"/>
      <c r="E99" s="87"/>
      <c r="F99" s="21"/>
      <c r="G99" s="86"/>
      <c r="H99" s="87"/>
      <c r="I99" s="21"/>
      <c r="J99" s="86"/>
      <c r="K99" s="9"/>
      <c r="L99" s="9"/>
    </row>
    <row r="100" spans="1:12" ht="12.75">
      <c r="A100" s="90"/>
      <c r="B100" s="73"/>
      <c r="C100" s="21"/>
      <c r="D100" s="86"/>
      <c r="E100" s="87"/>
      <c r="F100" s="21"/>
      <c r="G100" s="86"/>
      <c r="H100" s="87"/>
      <c r="I100" s="21"/>
      <c r="J100" s="86"/>
      <c r="K100" s="9"/>
      <c r="L100" s="9"/>
    </row>
    <row r="101" spans="1:12" ht="12.75">
      <c r="A101" s="21"/>
      <c r="B101" s="73"/>
      <c r="C101" s="21"/>
      <c r="D101" s="86"/>
      <c r="E101" s="87"/>
      <c r="F101" s="21"/>
      <c r="G101" s="86"/>
      <c r="H101" s="87"/>
      <c r="I101" s="21"/>
      <c r="J101" s="86"/>
      <c r="K101" s="9"/>
      <c r="L101" s="9"/>
    </row>
    <row r="102" spans="1:12" ht="12.75">
      <c r="A102" s="90"/>
      <c r="B102" s="73"/>
      <c r="C102" s="21"/>
      <c r="D102" s="86"/>
      <c r="E102" s="87"/>
      <c r="F102" s="21"/>
      <c r="G102" s="86"/>
      <c r="H102" s="87"/>
      <c r="I102" s="21"/>
      <c r="J102" s="86"/>
      <c r="K102" s="9"/>
      <c r="L102" s="9"/>
    </row>
    <row r="103" spans="1:12" ht="12.75">
      <c r="A103" s="90"/>
      <c r="B103" s="73"/>
      <c r="C103" s="21"/>
      <c r="D103" s="86"/>
      <c r="E103" s="87"/>
      <c r="F103" s="21"/>
      <c r="G103" s="86"/>
      <c r="H103" s="87"/>
      <c r="I103" s="21"/>
      <c r="J103" s="86"/>
      <c r="K103" s="9"/>
      <c r="L103" s="9"/>
    </row>
    <row r="104" spans="1:12" ht="12.75">
      <c r="A104" s="90"/>
      <c r="B104" s="73"/>
      <c r="C104" s="21"/>
      <c r="D104" s="86"/>
      <c r="E104" s="87"/>
      <c r="F104" s="21"/>
      <c r="G104" s="86"/>
      <c r="H104" s="87"/>
      <c r="I104" s="21"/>
      <c r="J104" s="86"/>
      <c r="K104" s="9"/>
      <c r="L104" s="9"/>
    </row>
    <row r="105" spans="1:12" ht="12.75">
      <c r="A105" s="90"/>
      <c r="B105" s="73"/>
      <c r="C105" s="21"/>
      <c r="D105" s="86"/>
      <c r="E105" s="87"/>
      <c r="F105" s="21"/>
      <c r="G105" s="86"/>
      <c r="H105" s="87"/>
      <c r="I105" s="21"/>
      <c r="J105" s="86"/>
      <c r="K105" s="9"/>
      <c r="L105" s="9"/>
    </row>
    <row r="106" spans="1:12" ht="12.75">
      <c r="A106" s="90"/>
      <c r="B106" s="73"/>
      <c r="C106" s="21"/>
      <c r="D106" s="86"/>
      <c r="E106" s="87"/>
      <c r="F106" s="21"/>
      <c r="G106" s="86"/>
      <c r="H106" s="87"/>
      <c r="I106" s="21"/>
      <c r="J106" s="86"/>
      <c r="K106" s="9"/>
      <c r="L106" s="9"/>
    </row>
    <row r="107" spans="1:12" ht="12.75">
      <c r="A107" s="90"/>
      <c r="B107" s="73"/>
      <c r="C107" s="21"/>
      <c r="D107" s="86"/>
      <c r="E107" s="87"/>
      <c r="F107" s="21"/>
      <c r="G107" s="86"/>
      <c r="H107" s="87"/>
      <c r="I107" s="21"/>
      <c r="J107" s="86"/>
      <c r="K107" s="9"/>
      <c r="L107" s="9"/>
    </row>
    <row r="108" spans="1:12" ht="12.75">
      <c r="A108" s="90"/>
      <c r="B108" s="73"/>
      <c r="C108" s="21"/>
      <c r="D108" s="86"/>
      <c r="E108" s="87"/>
      <c r="F108" s="21"/>
      <c r="G108" s="86"/>
      <c r="H108" s="87"/>
      <c r="I108" s="21"/>
      <c r="J108" s="86"/>
      <c r="K108" s="9"/>
      <c r="L108" s="9"/>
    </row>
    <row r="109" spans="1:12" ht="12.75">
      <c r="A109" s="90"/>
      <c r="B109" s="73"/>
      <c r="C109" s="21"/>
      <c r="D109" s="86"/>
      <c r="E109" s="87"/>
      <c r="F109" s="21"/>
      <c r="G109" s="86"/>
      <c r="H109" s="87"/>
      <c r="I109" s="21"/>
      <c r="J109" s="86"/>
      <c r="K109" s="9"/>
      <c r="L109" s="9"/>
    </row>
    <row r="110" spans="1:12" ht="12.75">
      <c r="A110" s="90"/>
      <c r="B110" s="73"/>
      <c r="C110" s="21"/>
      <c r="D110" s="86"/>
      <c r="E110" s="87"/>
      <c r="F110" s="21"/>
      <c r="G110" s="86"/>
      <c r="H110" s="87"/>
      <c r="I110" s="21"/>
      <c r="J110" s="86"/>
      <c r="K110" s="9"/>
      <c r="L110" s="9"/>
    </row>
    <row r="111" spans="1:12" ht="12.75">
      <c r="A111" s="90"/>
      <c r="B111" s="73"/>
      <c r="C111" s="21"/>
      <c r="D111" s="86"/>
      <c r="E111" s="87"/>
      <c r="F111" s="21"/>
      <c r="G111" s="86"/>
      <c r="H111" s="87"/>
      <c r="I111" s="21"/>
      <c r="J111" s="86"/>
      <c r="K111" s="9"/>
      <c r="L111" s="9"/>
    </row>
    <row r="112" spans="1:12" ht="12.75">
      <c r="A112" s="90"/>
      <c r="B112" s="73"/>
      <c r="C112" s="21"/>
      <c r="D112" s="86"/>
      <c r="E112" s="87"/>
      <c r="F112" s="21"/>
      <c r="G112" s="86"/>
      <c r="H112" s="87"/>
      <c r="I112" s="21"/>
      <c r="J112" s="86"/>
      <c r="K112" s="9"/>
      <c r="L112" s="9"/>
    </row>
    <row r="113" spans="1:12" ht="12.75">
      <c r="A113" s="90"/>
      <c r="B113" s="73"/>
      <c r="C113" s="21"/>
      <c r="D113" s="86"/>
      <c r="E113" s="87"/>
      <c r="F113" s="21"/>
      <c r="G113" s="86"/>
      <c r="H113" s="87"/>
      <c r="I113" s="21"/>
      <c r="J113" s="86"/>
      <c r="K113" s="9"/>
      <c r="L113" s="9"/>
    </row>
    <row r="114" spans="1:12" ht="12.75">
      <c r="A114" s="90"/>
      <c r="B114" s="73"/>
      <c r="C114" s="21"/>
      <c r="D114" s="86"/>
      <c r="E114" s="87"/>
      <c r="F114" s="21"/>
      <c r="G114" s="86"/>
      <c r="H114" s="87"/>
      <c r="I114" s="21"/>
      <c r="J114" s="86"/>
      <c r="K114" s="9"/>
      <c r="L114" s="9"/>
    </row>
    <row r="115" spans="1:12" ht="12.75">
      <c r="A115" s="90"/>
      <c r="B115" s="73"/>
      <c r="C115" s="21"/>
      <c r="D115" s="86"/>
      <c r="E115" s="87"/>
      <c r="F115" s="21"/>
      <c r="G115" s="86"/>
      <c r="H115" s="87"/>
      <c r="I115" s="91"/>
      <c r="J115" s="86"/>
      <c r="K115" s="9"/>
      <c r="L115" s="9"/>
    </row>
    <row r="116" spans="1:12" ht="12.75">
      <c r="A116" s="90"/>
      <c r="B116" s="73"/>
      <c r="C116" s="21"/>
      <c r="D116" s="86"/>
      <c r="E116" s="87"/>
      <c r="F116" s="21"/>
      <c r="G116" s="86"/>
      <c r="H116" s="87"/>
      <c r="I116" s="21"/>
      <c r="J116" s="86"/>
      <c r="K116" s="9"/>
      <c r="L116" s="9"/>
    </row>
    <row r="117" spans="1:12" ht="12.75">
      <c r="A117" s="90"/>
      <c r="B117" s="73"/>
      <c r="C117" s="21"/>
      <c r="D117" s="86"/>
      <c r="E117" s="87"/>
      <c r="F117" s="21"/>
      <c r="G117" s="86"/>
      <c r="H117" s="87"/>
      <c r="I117" s="21"/>
      <c r="J117" s="86"/>
      <c r="K117" s="9"/>
      <c r="L117" s="9"/>
    </row>
    <row r="118" spans="1:12" ht="12.75">
      <c r="A118" s="90"/>
      <c r="B118" s="73"/>
      <c r="C118" s="21"/>
      <c r="D118" s="86"/>
      <c r="E118" s="87"/>
      <c r="F118" s="21"/>
      <c r="G118" s="86"/>
      <c r="H118" s="87"/>
      <c r="I118" s="21"/>
      <c r="J118" s="86"/>
      <c r="K118" s="9"/>
      <c r="L118" s="9"/>
    </row>
    <row r="119" spans="1:12" ht="12.75">
      <c r="A119" s="90"/>
      <c r="B119" s="73"/>
      <c r="C119" s="21"/>
      <c r="D119" s="86"/>
      <c r="E119" s="87"/>
      <c r="F119" s="21"/>
      <c r="G119" s="86"/>
      <c r="H119" s="87"/>
      <c r="I119" s="21"/>
      <c r="J119" s="86"/>
      <c r="K119" s="9"/>
      <c r="L119" s="9"/>
    </row>
    <row r="120" spans="1:12" ht="12.75">
      <c r="A120" s="90"/>
      <c r="B120" s="73"/>
      <c r="C120" s="21"/>
      <c r="D120" s="86"/>
      <c r="E120" s="87"/>
      <c r="F120" s="21"/>
      <c r="G120" s="86"/>
      <c r="H120" s="87"/>
      <c r="I120" s="21"/>
      <c r="J120" s="86"/>
      <c r="K120" s="9"/>
      <c r="L120" s="9"/>
    </row>
    <row r="121" spans="1:12" ht="12.75">
      <c r="A121" s="90"/>
      <c r="B121" s="73"/>
      <c r="C121" s="21"/>
      <c r="D121" s="86"/>
      <c r="E121" s="87"/>
      <c r="F121" s="21"/>
      <c r="G121" s="86"/>
      <c r="H121" s="87"/>
      <c r="I121" s="21"/>
      <c r="J121" s="86"/>
      <c r="K121" s="9"/>
      <c r="L121" s="9"/>
    </row>
    <row r="122" spans="1:12" ht="12.75">
      <c r="A122" s="90"/>
      <c r="B122" s="73"/>
      <c r="C122" s="21"/>
      <c r="D122" s="86"/>
      <c r="E122" s="87"/>
      <c r="F122" s="21"/>
      <c r="G122" s="86"/>
      <c r="H122" s="87"/>
      <c r="I122" s="21"/>
      <c r="J122" s="86"/>
      <c r="K122" s="9"/>
      <c r="L122" s="9"/>
    </row>
    <row r="123" spans="1:12" ht="12.75">
      <c r="A123" s="90"/>
      <c r="B123" s="73"/>
      <c r="C123" s="21"/>
      <c r="D123" s="86"/>
      <c r="E123" s="87"/>
      <c r="F123" s="21"/>
      <c r="G123" s="86"/>
      <c r="H123" s="87"/>
      <c r="I123" s="21"/>
      <c r="J123" s="86"/>
      <c r="K123" s="9"/>
      <c r="L123" s="9"/>
    </row>
    <row r="124" spans="1:12" ht="12.75">
      <c r="A124" s="90"/>
      <c r="B124" s="73"/>
      <c r="C124" s="21"/>
      <c r="D124" s="86"/>
      <c r="E124" s="87"/>
      <c r="F124" s="21"/>
      <c r="G124" s="86"/>
      <c r="H124" s="87"/>
      <c r="I124" s="21"/>
      <c r="J124" s="86"/>
      <c r="K124" s="9"/>
      <c r="L124" s="9"/>
    </row>
    <row r="125" spans="1:12" ht="12.75">
      <c r="A125" s="90"/>
      <c r="B125" s="73"/>
      <c r="C125" s="21"/>
      <c r="D125" s="86"/>
      <c r="E125" s="87"/>
      <c r="F125" s="21"/>
      <c r="G125" s="86"/>
      <c r="H125" s="87"/>
      <c r="I125" s="21"/>
      <c r="J125" s="86"/>
      <c r="K125" s="9"/>
      <c r="L125" s="9"/>
    </row>
    <row r="126" spans="1:12" ht="12" customHeight="1">
      <c r="A126" s="90"/>
      <c r="B126" s="73"/>
      <c r="C126" s="21"/>
      <c r="D126" s="86"/>
      <c r="E126" s="87"/>
      <c r="F126" s="21"/>
      <c r="G126" s="86"/>
      <c r="H126" s="87"/>
      <c r="I126" s="21"/>
      <c r="J126" s="86"/>
      <c r="K126" s="9"/>
      <c r="L126" s="9"/>
    </row>
    <row r="127" spans="1:12" ht="12.75">
      <c r="A127" s="90"/>
      <c r="B127" s="73"/>
      <c r="C127" s="21"/>
      <c r="D127" s="86"/>
      <c r="E127" s="87"/>
      <c r="F127" s="21"/>
      <c r="G127" s="86"/>
      <c r="H127" s="87"/>
      <c r="I127" s="21"/>
      <c r="J127" s="86"/>
      <c r="K127" s="9"/>
      <c r="L127" s="9"/>
    </row>
    <row r="128" spans="1:12" ht="12.75">
      <c r="A128" s="90"/>
      <c r="B128" s="73"/>
      <c r="C128" s="21"/>
      <c r="D128" s="86"/>
      <c r="E128" s="87"/>
      <c r="F128" s="21"/>
      <c r="G128" s="86"/>
      <c r="H128" s="87"/>
      <c r="I128" s="21"/>
      <c r="J128" s="86"/>
      <c r="K128" s="9"/>
      <c r="L128" s="9"/>
    </row>
    <row r="129" spans="1:12" ht="12.75">
      <c r="A129" s="90"/>
      <c r="B129" s="73"/>
      <c r="C129" s="21"/>
      <c r="D129" s="86"/>
      <c r="E129" s="87"/>
      <c r="F129" s="21"/>
      <c r="G129" s="86"/>
      <c r="H129" s="87"/>
      <c r="I129" s="21"/>
      <c r="J129" s="86"/>
      <c r="K129" s="9"/>
      <c r="L129" s="9"/>
    </row>
    <row r="130" spans="1:12" ht="12.75">
      <c r="A130" s="90"/>
      <c r="B130" s="73"/>
      <c r="C130" s="21"/>
      <c r="D130" s="86"/>
      <c r="E130" s="87"/>
      <c r="F130" s="21"/>
      <c r="G130" s="86"/>
      <c r="H130" s="87"/>
      <c r="I130" s="21"/>
      <c r="J130" s="86"/>
      <c r="K130" s="9"/>
      <c r="L130" s="9"/>
    </row>
    <row r="131" spans="1:12" ht="12.75">
      <c r="A131" s="21"/>
      <c r="B131" s="73"/>
      <c r="C131" s="21"/>
      <c r="D131" s="21"/>
      <c r="E131" s="31"/>
      <c r="F131" s="31"/>
      <c r="G131" s="31"/>
      <c r="H131" s="31"/>
      <c r="I131" s="21"/>
      <c r="J131" s="31"/>
      <c r="K131" s="9"/>
      <c r="L131" s="9"/>
    </row>
    <row r="132" spans="1:12" ht="12.75">
      <c r="A132" s="21"/>
      <c r="B132" s="73"/>
      <c r="C132" s="21"/>
      <c r="D132" s="21"/>
      <c r="E132" s="21"/>
      <c r="F132" s="21"/>
      <c r="G132" s="73"/>
      <c r="H132" s="21"/>
      <c r="I132" s="21"/>
      <c r="J132" s="73"/>
      <c r="K132" s="9"/>
      <c r="L132" s="9"/>
    </row>
    <row r="133" spans="1:12" ht="12.75">
      <c r="A133" s="21"/>
      <c r="B133" s="72"/>
      <c r="C133" s="21"/>
      <c r="D133" s="21"/>
      <c r="E133" s="21"/>
      <c r="F133" s="21"/>
      <c r="G133" s="73"/>
      <c r="H133" s="21"/>
      <c r="I133" s="21"/>
      <c r="J133" s="73"/>
      <c r="K133" s="9"/>
      <c r="L133" s="9"/>
    </row>
    <row r="134" spans="1:12" ht="12.75">
      <c r="A134" s="21"/>
      <c r="B134" s="72"/>
      <c r="C134" s="21"/>
      <c r="D134" s="21"/>
      <c r="E134" s="21"/>
      <c r="F134" s="21"/>
      <c r="G134" s="73"/>
      <c r="H134" s="21"/>
      <c r="I134" s="21"/>
      <c r="J134" s="73"/>
      <c r="K134" s="9"/>
      <c r="L134" s="9"/>
    </row>
    <row r="135" spans="1:12" ht="12.75">
      <c r="A135" s="21"/>
      <c r="B135" s="72"/>
      <c r="C135" s="21"/>
      <c r="D135" s="21"/>
      <c r="E135" s="21"/>
      <c r="F135" s="21"/>
      <c r="G135" s="73"/>
      <c r="H135" s="21"/>
      <c r="I135" s="21"/>
      <c r="J135" s="73"/>
      <c r="K135" s="9"/>
      <c r="L135" s="9"/>
    </row>
    <row r="136" spans="1:12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  <c r="K136" s="9"/>
      <c r="L136" s="9"/>
    </row>
    <row r="137" spans="1:12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  <c r="K137" s="9"/>
      <c r="L137" s="9"/>
    </row>
    <row r="138" spans="1:11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  <c r="K138" s="9"/>
    </row>
    <row r="139" spans="1:11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  <c r="K139" s="9"/>
    </row>
    <row r="140" spans="1:11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  <c r="K140" s="9"/>
    </row>
    <row r="141" spans="1:11" ht="12.75">
      <c r="A141" s="15"/>
      <c r="B141" s="16"/>
      <c r="C141" s="15"/>
      <c r="D141" s="17"/>
      <c r="E141" s="17"/>
      <c r="F141" s="17"/>
      <c r="G141" s="18"/>
      <c r="H141" s="17"/>
      <c r="I141" s="17"/>
      <c r="J141" s="18"/>
      <c r="K141" s="9"/>
    </row>
    <row r="142" spans="1:11" ht="12.75">
      <c r="A142" s="15"/>
      <c r="B142" s="16"/>
      <c r="C142" s="15"/>
      <c r="D142" s="17"/>
      <c r="E142" s="17"/>
      <c r="F142" s="17"/>
      <c r="G142" s="18"/>
      <c r="H142" s="17"/>
      <c r="I142" s="17"/>
      <c r="J142" s="18"/>
      <c r="K142" s="9"/>
    </row>
    <row r="143" spans="1:11" ht="12.75">
      <c r="A143" s="15"/>
      <c r="B143" s="16"/>
      <c r="C143" s="15"/>
      <c r="D143" s="17"/>
      <c r="E143" s="17"/>
      <c r="F143" s="17"/>
      <c r="G143" s="18"/>
      <c r="H143" s="17"/>
      <c r="I143" s="17"/>
      <c r="J143" s="18"/>
      <c r="K143" s="9"/>
    </row>
    <row r="144" spans="1:10" ht="12.75">
      <c r="A144" s="15"/>
      <c r="B144" s="16"/>
      <c r="C144" s="15"/>
      <c r="D144" s="17"/>
      <c r="E144" s="17"/>
      <c r="F144" s="17"/>
      <c r="G144" s="18"/>
      <c r="H144" s="17"/>
      <c r="I144" s="17"/>
      <c r="J144" s="18"/>
    </row>
    <row r="145" spans="1:10" ht="12.75">
      <c r="A145" s="15"/>
      <c r="B145" s="16"/>
      <c r="C145" s="15"/>
      <c r="D145" s="17"/>
      <c r="E145" s="17"/>
      <c r="F145" s="17"/>
      <c r="G145" s="18"/>
      <c r="H145" s="17"/>
      <c r="I145" s="17"/>
      <c r="J145" s="18"/>
    </row>
    <row r="146" spans="1:10" ht="12.75">
      <c r="A146" s="15"/>
      <c r="B146" s="16"/>
      <c r="C146" s="15"/>
      <c r="D146" s="17"/>
      <c r="E146" s="17"/>
      <c r="F146" s="17"/>
      <c r="G146" s="18"/>
      <c r="H146" s="17"/>
      <c r="I146" s="17"/>
      <c r="J146" s="18"/>
    </row>
    <row r="147" spans="1:10" ht="12.75">
      <c r="A147" s="15"/>
      <c r="B147" s="16"/>
      <c r="C147" s="15"/>
      <c r="D147" s="17"/>
      <c r="E147" s="17"/>
      <c r="F147" s="17"/>
      <c r="G147" s="18"/>
      <c r="H147" s="17"/>
      <c r="I147" s="17"/>
      <c r="J147" s="18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</sheetData>
  <sheetProtection/>
  <mergeCells count="3">
    <mergeCell ref="A6:J6"/>
    <mergeCell ref="A4:J4"/>
    <mergeCell ref="A5:J5"/>
  </mergeCells>
  <hyperlinks>
    <hyperlink ref="A76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61:H62 D59:H59 D60:G60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74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2.75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2.75">
      <c r="A6" s="238">
        <v>41547</v>
      </c>
      <c r="B6" s="239"/>
      <c r="C6" s="239"/>
      <c r="D6" s="239"/>
      <c r="E6" s="239"/>
      <c r="F6" s="239"/>
      <c r="G6" s="239"/>
      <c r="H6" s="239"/>
      <c r="I6" s="239"/>
      <c r="J6" s="239"/>
    </row>
    <row r="7" spans="1:10" ht="12.75">
      <c r="A7" s="15"/>
      <c r="B7" s="16"/>
      <c r="C7" s="15"/>
      <c r="D7" s="17"/>
      <c r="E7" s="17"/>
      <c r="F7" s="17"/>
      <c r="G7" s="18"/>
      <c r="H7" s="17"/>
      <c r="I7" s="17"/>
      <c r="J7" s="17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ht="12.75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ht="12.75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ht="12.75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ht="12.75">
      <c r="A13" s="11" t="s">
        <v>12</v>
      </c>
      <c r="B13" s="12" t="s">
        <v>13</v>
      </c>
      <c r="C13" s="13" t="s">
        <v>6</v>
      </c>
      <c r="D13" s="5">
        <v>41517</v>
      </c>
      <c r="E13" s="5" t="s">
        <v>8</v>
      </c>
      <c r="F13" s="5">
        <f>A6</f>
        <v>41547</v>
      </c>
      <c r="G13" s="5">
        <f>D13</f>
        <v>41517</v>
      </c>
      <c r="H13" s="5" t="s">
        <v>8</v>
      </c>
      <c r="I13" s="5">
        <f>F13</f>
        <v>41547</v>
      </c>
      <c r="J13" s="5">
        <f>+I13</f>
        <v>41547</v>
      </c>
    </row>
    <row r="14" spans="1:10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ht="12.75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ht="12.75">
      <c r="A16" s="15" t="s">
        <v>15</v>
      </c>
      <c r="B16" s="28"/>
      <c r="C16" s="30">
        <v>0.00039</v>
      </c>
      <c r="D16" s="67">
        <v>14516376</v>
      </c>
      <c r="E16" s="67">
        <f>ROUND(SUM(F16-D16),0)</f>
        <v>-3699686</v>
      </c>
      <c r="F16" s="67">
        <v>10816690</v>
      </c>
      <c r="G16" s="67">
        <v>14516376</v>
      </c>
      <c r="H16" s="67">
        <f>E16</f>
        <v>-3699686</v>
      </c>
      <c r="I16" s="67">
        <f>+F16</f>
        <v>10816690</v>
      </c>
      <c r="J16" s="67">
        <v>0</v>
      </c>
    </row>
    <row r="17" spans="1:10" ht="12.75">
      <c r="A17" s="20" t="s">
        <v>16</v>
      </c>
      <c r="B17" s="28"/>
      <c r="C17" s="68">
        <v>0.00038</v>
      </c>
      <c r="D17" s="67">
        <v>14825758</v>
      </c>
      <c r="E17" s="67">
        <f>ROUND(SUM(F17-D17),0)</f>
        <v>-8856428</v>
      </c>
      <c r="F17" s="67">
        <v>5969330</v>
      </c>
      <c r="G17" s="67">
        <v>14825758</v>
      </c>
      <c r="H17" s="67">
        <f>E17</f>
        <v>-8856428</v>
      </c>
      <c r="I17" s="67">
        <f>+F17</f>
        <v>5969330</v>
      </c>
      <c r="J17" s="67">
        <v>0</v>
      </c>
    </row>
    <row r="18" spans="1:10" ht="12.75">
      <c r="A18" s="74" t="s">
        <v>48</v>
      </c>
      <c r="B18" s="28"/>
      <c r="C18" s="68">
        <v>0.00046</v>
      </c>
      <c r="D18" s="67">
        <v>32913</v>
      </c>
      <c r="E18" s="67">
        <f>ROUND(SUM(F18-D18),0)</f>
        <v>1</v>
      </c>
      <c r="F18" s="67">
        <v>32914</v>
      </c>
      <c r="G18" s="67">
        <v>32913</v>
      </c>
      <c r="H18" s="67">
        <f>E18</f>
        <v>1</v>
      </c>
      <c r="I18" s="67">
        <f>+F18</f>
        <v>32914</v>
      </c>
      <c r="J18" s="67">
        <v>0</v>
      </c>
    </row>
    <row r="19" spans="1:10" ht="12.75">
      <c r="A19" s="74" t="s">
        <v>54</v>
      </c>
      <c r="B19" s="28"/>
      <c r="C19" s="68">
        <v>0.00138</v>
      </c>
      <c r="D19" s="67">
        <v>19913811</v>
      </c>
      <c r="E19" s="67">
        <f>ROUND(SUM(F19-D19),0)</f>
        <v>-9398160</v>
      </c>
      <c r="F19" s="67">
        <v>10515651</v>
      </c>
      <c r="G19" s="67">
        <v>19913811</v>
      </c>
      <c r="H19" s="67">
        <f>E19</f>
        <v>-9398160</v>
      </c>
      <c r="I19" s="67">
        <f>+F19</f>
        <v>10515651</v>
      </c>
      <c r="J19" s="67">
        <v>0</v>
      </c>
    </row>
    <row r="20" spans="1:10" ht="12.75">
      <c r="A20" s="74" t="s">
        <v>53</v>
      </c>
      <c r="B20" s="28"/>
      <c r="C20" s="68">
        <v>0.0118</v>
      </c>
      <c r="D20" s="67">
        <v>8072838</v>
      </c>
      <c r="E20" s="67">
        <f>ROUND(SUM(F20-D20),0)</f>
        <v>5675</v>
      </c>
      <c r="F20" s="67">
        <v>8078513</v>
      </c>
      <c r="G20" s="67">
        <v>8094625</v>
      </c>
      <c r="H20" s="67">
        <f>+I20-G20</f>
        <v>161819</v>
      </c>
      <c r="I20" s="67">
        <v>8256444</v>
      </c>
      <c r="J20" s="67">
        <v>13926</v>
      </c>
    </row>
    <row r="21" spans="1:27" ht="12.75">
      <c r="A21" s="31" t="s">
        <v>17</v>
      </c>
      <c r="B21" s="32"/>
      <c r="C21" s="69"/>
      <c r="D21" s="33">
        <f>SUM(D16:D20)</f>
        <v>57361696</v>
      </c>
      <c r="E21" s="33">
        <f>ROUND(SUM(E16:E20),0)</f>
        <v>-21948598</v>
      </c>
      <c r="F21" s="33">
        <f>SUM(F16:F20)</f>
        <v>35413098</v>
      </c>
      <c r="G21" s="33">
        <f>SUM(G16:G20)</f>
        <v>57383483</v>
      </c>
      <c r="H21" s="33">
        <f>SUM(H16:H20)</f>
        <v>-21792454</v>
      </c>
      <c r="I21" s="33">
        <f>SUM(I16:I20)</f>
        <v>35591029</v>
      </c>
      <c r="J21" s="33">
        <f>SUM(J16:J20)</f>
        <v>13926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10" ht="12.75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7" s="4" customFormat="1" ht="12.75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  <c r="K23" s="1"/>
      <c r="L23" s="1"/>
      <c r="M23" s="1"/>
      <c r="N23" s="1"/>
      <c r="O23" s="1"/>
      <c r="P23" s="1"/>
      <c r="Q23" s="1"/>
    </row>
    <row r="24" spans="1:17" s="4" customFormat="1" ht="12.75" customHeight="1" hidden="1">
      <c r="A24" s="74" t="s">
        <v>50</v>
      </c>
      <c r="B24" s="75">
        <v>41129</v>
      </c>
      <c r="C24" s="76">
        <v>0.0022</v>
      </c>
      <c r="D24" s="67">
        <v>0</v>
      </c>
      <c r="E24" s="67">
        <f>ROUND(SUM(F24-D24),0)</f>
        <v>0</v>
      </c>
      <c r="F24" s="67">
        <v>0</v>
      </c>
      <c r="G24" s="67">
        <v>0</v>
      </c>
      <c r="H24" s="67">
        <f>ROUND(SUM(I24-G24),0)</f>
        <v>0</v>
      </c>
      <c r="I24" s="67">
        <v>0</v>
      </c>
      <c r="J24" s="67">
        <v>0</v>
      </c>
      <c r="K24" s="1"/>
      <c r="L24" s="1"/>
      <c r="M24" s="1"/>
      <c r="N24" s="1"/>
      <c r="O24" s="1"/>
      <c r="P24" s="1"/>
      <c r="Q24" s="1"/>
    </row>
    <row r="25" spans="1:17" s="4" customFormat="1" ht="12.75" customHeight="1" hidden="1">
      <c r="A25" s="74"/>
      <c r="B25" s="28"/>
      <c r="C25" s="70"/>
      <c r="D25" s="33">
        <f aca="true" t="shared" si="0" ref="D25:J25">SUM(D24:D24)</f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3">
        <f t="shared" si="0"/>
        <v>0</v>
      </c>
      <c r="J25" s="33">
        <f t="shared" si="0"/>
        <v>0</v>
      </c>
      <c r="K25" s="1"/>
      <c r="L25" s="1"/>
      <c r="M25" s="1"/>
      <c r="N25" s="1"/>
      <c r="O25" s="1"/>
      <c r="P25" s="1"/>
      <c r="Q25" s="1"/>
    </row>
    <row r="26" spans="1:18" s="4" customFormat="1" ht="12.75" customHeight="1" hidden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14"/>
      <c r="L26" s="14"/>
      <c r="M26" s="14"/>
      <c r="N26" s="14"/>
      <c r="O26" s="14"/>
      <c r="P26" s="14"/>
      <c r="Q26" s="14"/>
      <c r="R26" s="14"/>
    </row>
    <row r="27" spans="1:18" s="4" customFormat="1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14"/>
      <c r="L27" s="14"/>
      <c r="M27" s="14"/>
      <c r="N27" s="14"/>
      <c r="O27" s="14"/>
      <c r="P27" s="14"/>
      <c r="Q27" s="14"/>
      <c r="R27" s="14"/>
    </row>
    <row r="28" spans="1:18" s="4" customFormat="1" ht="12.75" customHeight="1">
      <c r="A28" s="66" t="s">
        <v>41</v>
      </c>
      <c r="B28" s="35">
        <v>42257</v>
      </c>
      <c r="C28" s="36">
        <v>0.00471</v>
      </c>
      <c r="D28" s="67">
        <v>10004919</v>
      </c>
      <c r="E28" s="67">
        <f aca="true" t="shared" si="1" ref="E28:E43">ROUND(SUM(F28-D28),0)</f>
        <v>-199</v>
      </c>
      <c r="F28" s="67">
        <v>10004720</v>
      </c>
      <c r="G28" s="67">
        <v>9977823</v>
      </c>
      <c r="H28" s="67">
        <f aca="true" t="shared" si="2" ref="H28:H43">ROUND(SUM(I28-G28),0)</f>
        <v>16266</v>
      </c>
      <c r="I28" s="67">
        <v>9994089</v>
      </c>
      <c r="J28" s="67">
        <v>2766</v>
      </c>
      <c r="K28" s="14"/>
      <c r="L28" s="14"/>
      <c r="M28" s="14"/>
      <c r="N28" s="14"/>
      <c r="O28" s="14"/>
      <c r="P28" s="14"/>
      <c r="Q28" s="14"/>
      <c r="R28" s="14"/>
    </row>
    <row r="29" spans="1:10" s="9" customFormat="1" ht="12.75" customHeight="1">
      <c r="A29" s="17" t="s">
        <v>42</v>
      </c>
      <c r="B29" s="35">
        <v>42328</v>
      </c>
      <c r="C29" s="36">
        <v>0.0045</v>
      </c>
      <c r="D29" s="67">
        <v>10010967</v>
      </c>
      <c r="E29" s="67">
        <f t="shared" si="1"/>
        <v>-406</v>
      </c>
      <c r="F29" s="67">
        <v>10010561</v>
      </c>
      <c r="G29" s="67">
        <v>9996356</v>
      </c>
      <c r="H29" s="67">
        <f t="shared" si="2"/>
        <v>22614</v>
      </c>
      <c r="I29" s="67">
        <v>10018970</v>
      </c>
      <c r="J29" s="67">
        <v>18071</v>
      </c>
    </row>
    <row r="30" spans="1:10" s="9" customFormat="1" ht="12.75" customHeight="1">
      <c r="A30" s="66" t="s">
        <v>43</v>
      </c>
      <c r="B30" s="35">
        <v>42597</v>
      </c>
      <c r="C30" s="36">
        <v>0.006</v>
      </c>
      <c r="D30" s="67">
        <v>10000000</v>
      </c>
      <c r="E30" s="67">
        <f t="shared" si="1"/>
        <v>0</v>
      </c>
      <c r="F30" s="67">
        <v>10000000</v>
      </c>
      <c r="G30" s="67">
        <v>9894077</v>
      </c>
      <c r="H30" s="67">
        <f t="shared" si="2"/>
        <v>56406</v>
      </c>
      <c r="I30" s="67">
        <v>9950483</v>
      </c>
      <c r="J30" s="67">
        <v>7213</v>
      </c>
    </row>
    <row r="31" spans="1:10" s="4" customFormat="1" ht="12.75" customHeight="1">
      <c r="A31" s="66" t="s">
        <v>41</v>
      </c>
      <c r="B31" s="35">
        <v>42648</v>
      </c>
      <c r="C31" s="36">
        <v>0.00731</v>
      </c>
      <c r="D31" s="67">
        <v>10005627</v>
      </c>
      <c r="E31" s="67">
        <f t="shared" si="1"/>
        <v>-149</v>
      </c>
      <c r="F31" s="67">
        <v>10005478</v>
      </c>
      <c r="G31" s="67">
        <v>9890873</v>
      </c>
      <c r="H31" s="67">
        <f t="shared" si="2"/>
        <v>89801</v>
      </c>
      <c r="I31" s="67">
        <v>9980674</v>
      </c>
      <c r="J31" s="67">
        <v>36247</v>
      </c>
    </row>
    <row r="32" spans="1:10" s="4" customFormat="1" ht="12.75" customHeight="1">
      <c r="A32" s="66" t="s">
        <v>52</v>
      </c>
      <c r="B32" s="35">
        <v>42681</v>
      </c>
      <c r="C32" s="36">
        <v>0.00565</v>
      </c>
      <c r="D32" s="67">
        <v>9991985</v>
      </c>
      <c r="E32" s="67">
        <f t="shared" si="1"/>
        <v>206</v>
      </c>
      <c r="F32" s="67">
        <v>9992191</v>
      </c>
      <c r="G32" s="67">
        <v>9814614</v>
      </c>
      <c r="H32" s="67">
        <f t="shared" si="2"/>
        <v>47733</v>
      </c>
      <c r="I32" s="67">
        <v>9862347</v>
      </c>
      <c r="J32" s="67">
        <v>21546</v>
      </c>
    </row>
    <row r="33" spans="1:17" s="9" customFormat="1" ht="12.75" customHeight="1">
      <c r="A33" s="66" t="s">
        <v>41</v>
      </c>
      <c r="B33" s="35">
        <v>42709</v>
      </c>
      <c r="C33" s="36">
        <v>0.00625</v>
      </c>
      <c r="D33" s="67">
        <v>10000000</v>
      </c>
      <c r="E33" s="67">
        <f t="shared" si="1"/>
        <v>0</v>
      </c>
      <c r="F33" s="67">
        <v>10000000</v>
      </c>
      <c r="G33" s="67">
        <v>9816123</v>
      </c>
      <c r="H33" s="67">
        <f t="shared" si="2"/>
        <v>82576</v>
      </c>
      <c r="I33" s="67">
        <v>9898699</v>
      </c>
      <c r="J33" s="67">
        <v>19936</v>
      </c>
      <c r="K33" s="3"/>
      <c r="L33" s="3"/>
      <c r="M33" s="3"/>
      <c r="N33" s="3"/>
      <c r="O33" s="3"/>
      <c r="P33" s="3"/>
      <c r="Q33" s="3"/>
    </row>
    <row r="34" spans="1:10" s="3" customFormat="1" ht="12.75" customHeight="1">
      <c r="A34" s="66" t="s">
        <v>41</v>
      </c>
      <c r="B34" s="35">
        <v>42765</v>
      </c>
      <c r="C34" s="36">
        <v>0.007</v>
      </c>
      <c r="D34" s="67">
        <v>10000000</v>
      </c>
      <c r="E34" s="67">
        <f t="shared" si="1"/>
        <v>0</v>
      </c>
      <c r="F34" s="67">
        <v>10000000</v>
      </c>
      <c r="G34" s="67">
        <v>9820977</v>
      </c>
      <c r="H34" s="67">
        <f t="shared" si="2"/>
        <v>98553</v>
      </c>
      <c r="I34" s="67">
        <v>9919530</v>
      </c>
      <c r="J34" s="67">
        <v>11877</v>
      </c>
    </row>
    <row r="35" spans="1:10" s="3" customFormat="1" ht="12.75" customHeight="1">
      <c r="A35" s="66" t="s">
        <v>43</v>
      </c>
      <c r="B35" s="35">
        <v>42765</v>
      </c>
      <c r="C35" s="36">
        <v>0.00633</v>
      </c>
      <c r="D35" s="67">
        <v>10207575</v>
      </c>
      <c r="E35" s="67">
        <f t="shared" si="1"/>
        <v>-4990</v>
      </c>
      <c r="F35" s="67">
        <v>10202585</v>
      </c>
      <c r="G35" s="67">
        <v>10038800</v>
      </c>
      <c r="H35" s="67">
        <f t="shared" si="2"/>
        <v>72200</v>
      </c>
      <c r="I35" s="67">
        <v>10111000</v>
      </c>
      <c r="J35" s="67">
        <v>21233</v>
      </c>
    </row>
    <row r="36" spans="1:10" s="3" customFormat="1" ht="12.75" customHeight="1">
      <c r="A36" s="66" t="s">
        <v>43</v>
      </c>
      <c r="B36" s="35">
        <v>42765</v>
      </c>
      <c r="C36" s="36">
        <v>0.0075</v>
      </c>
      <c r="D36" s="67">
        <v>10000000</v>
      </c>
      <c r="E36" s="67">
        <f t="shared" si="1"/>
        <v>0</v>
      </c>
      <c r="F36" s="67">
        <v>10000000</v>
      </c>
      <c r="G36" s="67">
        <v>9839262</v>
      </c>
      <c r="H36" s="67">
        <f t="shared" si="2"/>
        <v>76167</v>
      </c>
      <c r="I36" s="67">
        <v>9915429</v>
      </c>
      <c r="J36" s="67">
        <v>12740</v>
      </c>
    </row>
    <row r="37" spans="1:10" s="3" customFormat="1" ht="12.75">
      <c r="A37" s="66" t="s">
        <v>43</v>
      </c>
      <c r="B37" s="35">
        <v>42787</v>
      </c>
      <c r="C37" s="36">
        <v>0.00805</v>
      </c>
      <c r="D37" s="67">
        <v>9998261</v>
      </c>
      <c r="E37" s="67">
        <f t="shared" si="1"/>
        <v>42</v>
      </c>
      <c r="F37" s="67">
        <v>9998303</v>
      </c>
      <c r="G37" s="67">
        <v>9833792</v>
      </c>
      <c r="H37" s="67">
        <f t="shared" si="2"/>
        <v>86049</v>
      </c>
      <c r="I37" s="67">
        <v>9919841</v>
      </c>
      <c r="J37" s="67">
        <v>8747</v>
      </c>
    </row>
    <row r="38" spans="1:10" s="3" customFormat="1" ht="12.75">
      <c r="A38" s="66" t="s">
        <v>52</v>
      </c>
      <c r="B38" s="35">
        <v>42787</v>
      </c>
      <c r="C38" s="36">
        <v>0.00825</v>
      </c>
      <c r="D38" s="67">
        <v>9998261</v>
      </c>
      <c r="E38" s="67">
        <f t="shared" si="1"/>
        <v>42</v>
      </c>
      <c r="F38" s="67">
        <v>9998303</v>
      </c>
      <c r="G38" s="67">
        <v>9841712</v>
      </c>
      <c r="H38" s="67">
        <f t="shared" si="2"/>
        <v>83334</v>
      </c>
      <c r="I38" s="67">
        <v>9925046</v>
      </c>
      <c r="J38" s="67">
        <v>8958</v>
      </c>
    </row>
    <row r="39" spans="1:10" s="3" customFormat="1" ht="12.75">
      <c r="A39" s="66" t="s">
        <v>55</v>
      </c>
      <c r="B39" s="35">
        <v>42800</v>
      </c>
      <c r="C39" s="36">
        <v>0.008</v>
      </c>
      <c r="D39" s="67">
        <v>19993414</v>
      </c>
      <c r="E39" s="67">
        <f t="shared" si="1"/>
        <v>154</v>
      </c>
      <c r="F39" s="67">
        <f>9997856+9995712</f>
        <v>19993568</v>
      </c>
      <c r="G39" s="67">
        <v>19664062</v>
      </c>
      <c r="H39" s="67">
        <f t="shared" si="2"/>
        <v>159730</v>
      </c>
      <c r="I39" s="67">
        <v>19823792</v>
      </c>
      <c r="J39" s="67">
        <f>5897+5897</f>
        <v>11794</v>
      </c>
    </row>
    <row r="40" spans="1:10" s="3" customFormat="1" ht="12.75">
      <c r="A40" s="66" t="s">
        <v>52</v>
      </c>
      <c r="B40" s="35">
        <v>42864</v>
      </c>
      <c r="C40" s="36">
        <v>0.0064</v>
      </c>
      <c r="D40" s="67">
        <v>9981561</v>
      </c>
      <c r="E40" s="67">
        <f t="shared" si="1"/>
        <v>410</v>
      </c>
      <c r="F40" s="67">
        <v>9981971</v>
      </c>
      <c r="G40" s="67">
        <v>9735052</v>
      </c>
      <c r="H40" s="67">
        <f t="shared" si="2"/>
        <v>88872</v>
      </c>
      <c r="I40" s="67">
        <v>9823924</v>
      </c>
      <c r="J40" s="67">
        <v>25249</v>
      </c>
    </row>
    <row r="41" spans="1:10" s="3" customFormat="1" ht="12.75">
      <c r="A41" s="66" t="s">
        <v>43</v>
      </c>
      <c r="B41" s="35">
        <v>42877</v>
      </c>
      <c r="C41" s="36">
        <v>0.0071</v>
      </c>
      <c r="D41" s="67">
        <v>9996277</v>
      </c>
      <c r="E41" s="67">
        <f t="shared" si="1"/>
        <v>82</v>
      </c>
      <c r="F41" s="67">
        <v>9996359</v>
      </c>
      <c r="G41" s="67">
        <v>9712600</v>
      </c>
      <c r="H41" s="67">
        <f t="shared" si="2"/>
        <v>81100</v>
      </c>
      <c r="I41" s="67">
        <v>9793700</v>
      </c>
      <c r="J41" s="67">
        <v>25123</v>
      </c>
    </row>
    <row r="42" spans="1:10" s="3" customFormat="1" ht="12.75">
      <c r="A42" s="66" t="s">
        <v>42</v>
      </c>
      <c r="B42" s="35">
        <v>42895</v>
      </c>
      <c r="C42" s="36">
        <v>0.01258</v>
      </c>
      <c r="D42" s="67">
        <v>9996916</v>
      </c>
      <c r="E42" s="67">
        <f t="shared" si="1"/>
        <v>67</v>
      </c>
      <c r="F42" s="67">
        <v>9996983</v>
      </c>
      <c r="G42" s="67">
        <v>9969177</v>
      </c>
      <c r="H42" s="67">
        <f t="shared" si="2"/>
        <v>79336</v>
      </c>
      <c r="I42" s="67">
        <v>10048513</v>
      </c>
      <c r="J42" s="67">
        <v>32249</v>
      </c>
    </row>
    <row r="43" spans="1:28" s="3" customFormat="1" ht="12.75">
      <c r="A43" s="66" t="s">
        <v>41</v>
      </c>
      <c r="B43" s="35">
        <v>42941</v>
      </c>
      <c r="C43" s="36">
        <v>0.0155</v>
      </c>
      <c r="D43" s="67">
        <v>10000000</v>
      </c>
      <c r="E43" s="67">
        <f t="shared" si="1"/>
        <v>0</v>
      </c>
      <c r="F43" s="67">
        <v>10000000</v>
      </c>
      <c r="G43" s="67">
        <v>10006417</v>
      </c>
      <c r="H43" s="67">
        <f t="shared" si="2"/>
        <v>2012</v>
      </c>
      <c r="I43" s="67">
        <v>10008429</v>
      </c>
      <c r="J43" s="67">
        <v>28452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10" s="3" customFormat="1" ht="12.75">
      <c r="A44" s="17"/>
      <c r="B44" s="35"/>
      <c r="C44" s="36"/>
      <c r="D44" s="67"/>
      <c r="E44" s="67"/>
      <c r="F44" s="67"/>
      <c r="G44" s="67"/>
      <c r="H44" s="67"/>
      <c r="I44" s="67"/>
      <c r="J44" s="67"/>
    </row>
    <row r="45" spans="1:10" s="3" customFormat="1" ht="12.75">
      <c r="A45" s="17" t="s">
        <v>20</v>
      </c>
      <c r="B45" s="40"/>
      <c r="C45" s="36"/>
      <c r="D45" s="71">
        <f aca="true" t="shared" si="3" ref="D45:J45">SUM(D28:D44)</f>
        <v>170185763</v>
      </c>
      <c r="E45" s="71">
        <f t="shared" si="3"/>
        <v>-4741</v>
      </c>
      <c r="F45" s="71">
        <f t="shared" si="3"/>
        <v>170181022</v>
      </c>
      <c r="G45" s="71">
        <f t="shared" si="3"/>
        <v>167851717</v>
      </c>
      <c r="H45" s="71">
        <f t="shared" si="3"/>
        <v>1142749</v>
      </c>
      <c r="I45" s="71">
        <f t="shared" si="3"/>
        <v>168994466</v>
      </c>
      <c r="J45" s="71">
        <f t="shared" si="3"/>
        <v>292201</v>
      </c>
    </row>
    <row r="46" spans="1:10" s="3" customFormat="1" ht="12.75">
      <c r="A46" s="26"/>
      <c r="B46" s="41"/>
      <c r="C46" s="42"/>
      <c r="D46" s="34"/>
      <c r="E46" s="34"/>
      <c r="F46" s="34"/>
      <c r="G46" s="34"/>
      <c r="H46" s="34"/>
      <c r="I46" s="34"/>
      <c r="J46" s="34"/>
    </row>
    <row r="47" spans="1:10" s="3" customFormat="1" ht="13.5" thickBot="1">
      <c r="A47" s="43" t="s">
        <v>21</v>
      </c>
      <c r="B47" s="28"/>
      <c r="C47" s="43"/>
      <c r="D47" s="44">
        <f aca="true" t="shared" si="4" ref="D47:J47">+D45+D25+D21</f>
        <v>227547459</v>
      </c>
      <c r="E47" s="44">
        <f t="shared" si="4"/>
        <v>-21953339</v>
      </c>
      <c r="F47" s="44">
        <f t="shared" si="4"/>
        <v>205594120</v>
      </c>
      <c r="G47" s="44">
        <f t="shared" si="4"/>
        <v>225235200</v>
      </c>
      <c r="H47" s="44">
        <f t="shared" si="4"/>
        <v>-20649705</v>
      </c>
      <c r="I47" s="44">
        <f t="shared" si="4"/>
        <v>204585495</v>
      </c>
      <c r="J47" s="44">
        <f t="shared" si="4"/>
        <v>306127</v>
      </c>
    </row>
    <row r="48" spans="1:10" s="3" customFormat="1" ht="13.5" thickTop="1">
      <c r="A48" s="45"/>
      <c r="B48" s="16"/>
      <c r="C48" s="15"/>
      <c r="D48" s="34"/>
      <c r="E48" s="34"/>
      <c r="F48" s="34"/>
      <c r="G48" s="34"/>
      <c r="H48" s="34"/>
      <c r="I48" s="34"/>
      <c r="J48" s="34"/>
    </row>
    <row r="49" spans="1:10" ht="12.75">
      <c r="A49" s="15"/>
      <c r="B49" s="16"/>
      <c r="C49" s="15"/>
      <c r="D49" s="17"/>
      <c r="E49" s="17"/>
      <c r="F49" s="17"/>
      <c r="G49" s="18"/>
      <c r="H49" s="17"/>
      <c r="I49" s="17"/>
      <c r="J49" s="17"/>
    </row>
    <row r="50" spans="1:10" ht="12.75">
      <c r="A50" s="15" t="s">
        <v>22</v>
      </c>
      <c r="B50" s="16"/>
      <c r="C50" s="17"/>
      <c r="D50" s="17"/>
      <c r="E50" s="17"/>
      <c r="F50" s="17" t="s">
        <v>23</v>
      </c>
      <c r="G50" s="18"/>
      <c r="H50" s="17"/>
      <c r="I50" s="46"/>
      <c r="J50" s="46"/>
    </row>
    <row r="51" spans="1:10" ht="12.75">
      <c r="A51" s="15" t="s">
        <v>24</v>
      </c>
      <c r="B51" s="16"/>
      <c r="C51" s="47">
        <f>C54-C53-C52</f>
        <v>0.17000000000000004</v>
      </c>
      <c r="D51" s="48"/>
      <c r="E51" s="17"/>
      <c r="F51" s="17" t="s">
        <v>25</v>
      </c>
      <c r="G51" s="18"/>
      <c r="H51" s="49">
        <v>0.14</v>
      </c>
      <c r="I51" s="17"/>
      <c r="J51" s="17"/>
    </row>
    <row r="52" spans="1:10" ht="12.75">
      <c r="A52" s="15" t="s">
        <v>27</v>
      </c>
      <c r="B52" s="50"/>
      <c r="C52" s="49">
        <f>ROUND(I45/I47,2)</f>
        <v>0.83</v>
      </c>
      <c r="D52" s="48"/>
      <c r="E52" s="17"/>
      <c r="F52" s="17" t="s">
        <v>26</v>
      </c>
      <c r="G52" s="18"/>
      <c r="H52" s="49">
        <v>0</v>
      </c>
      <c r="I52" s="17"/>
      <c r="J52" s="17"/>
    </row>
    <row r="53" spans="1:10" ht="12.75">
      <c r="A53" s="77" t="s">
        <v>51</v>
      </c>
      <c r="B53" s="16"/>
      <c r="C53" s="49">
        <f>ROUND(I25/I47,2)</f>
        <v>0</v>
      </c>
      <c r="D53" s="48"/>
      <c r="E53" s="17"/>
      <c r="F53" s="17" t="s">
        <v>28</v>
      </c>
      <c r="G53" s="18"/>
      <c r="H53" s="49">
        <f>ROUND(T53,2)</f>
        <v>0</v>
      </c>
      <c r="I53" s="17"/>
      <c r="J53" s="17"/>
    </row>
    <row r="54" spans="1:10" ht="13.5" thickBot="1">
      <c r="A54" s="15"/>
      <c r="B54" s="16"/>
      <c r="C54" s="78">
        <v>1</v>
      </c>
      <c r="D54" s="48"/>
      <c r="E54" s="17"/>
      <c r="F54" s="17" t="s">
        <v>29</v>
      </c>
      <c r="G54" s="18"/>
      <c r="H54" s="51">
        <v>0.86</v>
      </c>
      <c r="I54" s="17"/>
      <c r="J54" s="17"/>
    </row>
    <row r="55" spans="1:10" ht="14.25" thickBot="1" thickTop="1">
      <c r="A55" s="15"/>
      <c r="B55" s="16"/>
      <c r="C55" s="15"/>
      <c r="D55" s="17"/>
      <c r="E55" s="17"/>
      <c r="F55" s="17"/>
      <c r="G55" s="18"/>
      <c r="H55" s="52">
        <v>1</v>
      </c>
      <c r="I55" s="17"/>
      <c r="J55" s="17"/>
    </row>
    <row r="56" spans="1:10" ht="13.5" thickTop="1">
      <c r="A56" s="15"/>
      <c r="B56" s="16"/>
      <c r="C56" s="17"/>
      <c r="D56" s="17"/>
      <c r="E56" s="17"/>
      <c r="F56" s="17"/>
      <c r="G56" s="18"/>
      <c r="H56" s="17"/>
      <c r="I56" s="17"/>
      <c r="J56" s="17"/>
    </row>
    <row r="57" spans="1:10" ht="12.75">
      <c r="A57" s="17" t="s">
        <v>30</v>
      </c>
      <c r="B57" s="16"/>
      <c r="C57" s="53" t="s">
        <v>31</v>
      </c>
      <c r="D57" s="17"/>
      <c r="E57" s="17"/>
      <c r="F57" s="17"/>
      <c r="G57" s="18"/>
      <c r="H57" s="53" t="s">
        <v>31</v>
      </c>
      <c r="I57" s="17"/>
      <c r="J57" s="17"/>
    </row>
    <row r="58" spans="1:10" ht="12.75">
      <c r="A58" s="17"/>
      <c r="B58" s="19"/>
      <c r="C58" s="17"/>
      <c r="D58" s="17"/>
      <c r="E58" s="17"/>
      <c r="F58" s="17"/>
      <c r="G58" s="18"/>
      <c r="H58" s="17"/>
      <c r="I58" s="17"/>
      <c r="J58" s="17"/>
    </row>
    <row r="59" spans="1:10" ht="12.75">
      <c r="A59" s="17" t="s">
        <v>32</v>
      </c>
      <c r="B59" s="19"/>
      <c r="C59" s="54">
        <v>0.0065</v>
      </c>
      <c r="D59" s="17"/>
      <c r="E59" s="17" t="s">
        <v>32</v>
      </c>
      <c r="F59" s="17"/>
      <c r="G59" s="18"/>
      <c r="H59" s="54">
        <f>ROUND(C59,4)</f>
        <v>0.0065</v>
      </c>
      <c r="I59" s="17"/>
      <c r="J59" s="17"/>
    </row>
    <row r="60" spans="1:10" ht="12.75">
      <c r="A60" s="17" t="s">
        <v>33</v>
      </c>
      <c r="B60" s="19"/>
      <c r="C60" s="55">
        <f>+'[1]T-Bill'!D772</f>
        <v>0.0004223076923076923</v>
      </c>
      <c r="D60" s="17"/>
      <c r="E60" s="17" t="s">
        <v>34</v>
      </c>
      <c r="F60" s="17"/>
      <c r="G60" s="18"/>
      <c r="H60" s="55">
        <v>0.0006</v>
      </c>
      <c r="I60" s="17"/>
      <c r="J60" s="17"/>
    </row>
    <row r="61" spans="1:10" ht="12.75">
      <c r="A61" s="17"/>
      <c r="B61" s="19"/>
      <c r="C61" s="17"/>
      <c r="D61" s="17"/>
      <c r="E61" s="17"/>
      <c r="F61" s="17"/>
      <c r="G61" s="18"/>
      <c r="H61" s="17"/>
      <c r="I61" s="17"/>
      <c r="J61" s="17"/>
    </row>
    <row r="62" spans="1:10" ht="13.5" thickBot="1">
      <c r="A62" s="17" t="s">
        <v>35</v>
      </c>
      <c r="B62" s="19"/>
      <c r="C62" s="56">
        <f>C59-C60</f>
        <v>0.006077692307692307</v>
      </c>
      <c r="D62" s="17"/>
      <c r="E62" s="17" t="s">
        <v>35</v>
      </c>
      <c r="F62" s="17"/>
      <c r="G62" s="18" t="s">
        <v>19</v>
      </c>
      <c r="H62" s="56">
        <f>H59-H60</f>
        <v>0.0059</v>
      </c>
      <c r="I62" s="17"/>
      <c r="J62" s="17"/>
    </row>
    <row r="63" spans="1:10" ht="13.5" thickTop="1">
      <c r="A63" s="17"/>
      <c r="B63" s="19"/>
      <c r="C63" s="17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 t="s">
        <v>36</v>
      </c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 t="s">
        <v>37</v>
      </c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15"/>
      <c r="B68" s="16"/>
      <c r="C68" s="15"/>
      <c r="D68" s="17"/>
      <c r="E68" s="17"/>
      <c r="F68" s="17"/>
      <c r="G68" s="18"/>
      <c r="H68" s="17"/>
      <c r="I68" s="17"/>
      <c r="J68" s="17"/>
    </row>
    <row r="69" spans="1:10" ht="12.75">
      <c r="A69" s="15"/>
      <c r="B69" s="16"/>
      <c r="C69" s="15"/>
      <c r="D69" s="17"/>
      <c r="E69" s="17"/>
      <c r="F69" s="17"/>
      <c r="G69" s="18"/>
      <c r="H69" s="17"/>
      <c r="I69" s="17"/>
      <c r="J69" s="17"/>
    </row>
    <row r="70" spans="1:10" ht="12.75">
      <c r="A70" s="15"/>
      <c r="B70" s="16"/>
      <c r="C70" s="15"/>
      <c r="D70" s="17"/>
      <c r="E70" s="17"/>
      <c r="F70" s="17"/>
      <c r="G70" s="18"/>
      <c r="H70" s="17"/>
      <c r="I70" s="17"/>
      <c r="J70" s="17"/>
    </row>
    <row r="71" spans="1:10" ht="12.75">
      <c r="A71" s="15"/>
      <c r="B71" s="16"/>
      <c r="C71" s="15"/>
      <c r="D71" s="17"/>
      <c r="E71" s="17"/>
      <c r="F71" s="17"/>
      <c r="G71" s="18"/>
      <c r="H71" s="17"/>
      <c r="I71" s="17"/>
      <c r="J71" s="17"/>
    </row>
    <row r="72" spans="1:10" ht="12.75">
      <c r="A72" s="7"/>
      <c r="B72" s="8"/>
      <c r="C72" s="7"/>
      <c r="D72" s="57"/>
      <c r="E72" s="17"/>
      <c r="F72" s="59"/>
      <c r="G72" s="58"/>
      <c r="H72" s="59"/>
      <c r="I72" s="21"/>
      <c r="J72" s="17"/>
    </row>
    <row r="73" spans="1:10" ht="12.75">
      <c r="A73" s="62" t="s">
        <v>44</v>
      </c>
      <c r="B73" s="16"/>
      <c r="C73" s="15"/>
      <c r="D73" s="17"/>
      <c r="E73" s="17"/>
      <c r="F73" s="64"/>
      <c r="G73" s="16"/>
      <c r="H73" s="15"/>
      <c r="I73" s="17"/>
      <c r="J73" s="21"/>
    </row>
    <row r="74" spans="1:10" ht="12.75">
      <c r="A74" s="62" t="s">
        <v>45</v>
      </c>
      <c r="B74" s="16"/>
      <c r="C74" s="15"/>
      <c r="D74" s="17"/>
      <c r="E74" s="17"/>
      <c r="F74" s="64"/>
      <c r="G74" s="16"/>
      <c r="H74" s="15"/>
      <c r="I74" s="17"/>
      <c r="J74" s="17"/>
    </row>
    <row r="75" spans="1:10" ht="12.75">
      <c r="A75" s="15" t="s">
        <v>46</v>
      </c>
      <c r="B75" s="16"/>
      <c r="C75" s="15"/>
      <c r="D75" s="17"/>
      <c r="E75" s="17"/>
      <c r="F75" s="64"/>
      <c r="G75" s="16"/>
      <c r="H75" s="15"/>
      <c r="I75" s="17"/>
      <c r="J75" s="17"/>
    </row>
    <row r="76" spans="1:10" ht="12.75">
      <c r="A76" s="63" t="s">
        <v>47</v>
      </c>
      <c r="B76" s="50"/>
      <c r="C76" s="15"/>
      <c r="D76" s="17"/>
      <c r="E76" s="17"/>
      <c r="F76" s="65"/>
      <c r="G76" s="50"/>
      <c r="H76" s="15"/>
      <c r="I76" s="17"/>
      <c r="J76" s="17"/>
    </row>
    <row r="77" spans="1:10" ht="12.75">
      <c r="A77" s="15"/>
      <c r="B77" s="16"/>
      <c r="C77" s="15"/>
      <c r="D77" s="17"/>
      <c r="E77" s="17"/>
      <c r="F77" s="64"/>
      <c r="G77" s="16"/>
      <c r="H77" s="15"/>
      <c r="I77" s="17"/>
      <c r="J77" s="17"/>
    </row>
    <row r="78" spans="1:10" ht="12.75">
      <c r="A78" s="15" t="s">
        <v>38</v>
      </c>
      <c r="B78" s="50"/>
      <c r="C78" s="15"/>
      <c r="D78" s="17"/>
      <c r="E78" s="17"/>
      <c r="F78" s="65"/>
      <c r="G78" s="50"/>
      <c r="H78" s="15"/>
      <c r="I78" s="17"/>
      <c r="J78" s="17"/>
    </row>
    <row r="79" spans="1:10" ht="12.75">
      <c r="A79" s="15" t="s">
        <v>0</v>
      </c>
      <c r="B79" s="16"/>
      <c r="C79" s="15"/>
      <c r="D79" s="17"/>
      <c r="E79" s="17"/>
      <c r="F79" s="17"/>
      <c r="G79" s="18"/>
      <c r="H79" s="17"/>
      <c r="I79" s="17"/>
      <c r="J79" s="17"/>
    </row>
    <row r="80" spans="1:10" ht="12.75">
      <c r="A80" s="15" t="s">
        <v>39</v>
      </c>
      <c r="B80" s="16"/>
      <c r="C80" s="15"/>
      <c r="D80" s="17"/>
      <c r="E80" s="17"/>
      <c r="F80" s="15"/>
      <c r="G80" s="18"/>
      <c r="H80" s="17"/>
      <c r="I80" s="17"/>
      <c r="J80" s="17"/>
    </row>
    <row r="81" spans="1:10" ht="12.75">
      <c r="A81" s="15" t="s">
        <v>40</v>
      </c>
      <c r="B81" s="16"/>
      <c r="C81" s="15"/>
      <c r="D81" s="17"/>
      <c r="E81" s="17"/>
      <c r="F81" s="15"/>
      <c r="G81" s="18"/>
      <c r="H81" s="17"/>
      <c r="I81" s="17"/>
      <c r="J81" s="17"/>
    </row>
    <row r="82" spans="2:10" ht="12.75">
      <c r="B82" s="16"/>
      <c r="C82" s="15"/>
      <c r="D82" s="17"/>
      <c r="E82" s="17"/>
      <c r="F82" s="15"/>
      <c r="G82" s="18"/>
      <c r="H82" s="17"/>
      <c r="I82" s="17"/>
      <c r="J82" s="17"/>
    </row>
    <row r="83" spans="2:11" ht="12.75">
      <c r="B83" s="16"/>
      <c r="C83" s="15"/>
      <c r="D83" s="17"/>
      <c r="E83" s="17"/>
      <c r="F83" s="15"/>
      <c r="G83" s="18"/>
      <c r="H83" s="17"/>
      <c r="I83" s="17"/>
      <c r="J83" s="17"/>
      <c r="K83" s="9"/>
    </row>
    <row r="84" spans="1:11" ht="12.75">
      <c r="A84" s="15"/>
      <c r="B84" s="16"/>
      <c r="C84" s="15"/>
      <c r="D84" s="17"/>
      <c r="E84" s="17"/>
      <c r="F84" s="17"/>
      <c r="G84" s="18"/>
      <c r="H84" s="17"/>
      <c r="I84" s="17"/>
      <c r="J84" s="17"/>
      <c r="K84" s="9"/>
    </row>
    <row r="85" spans="1:12" ht="12.75">
      <c r="A85" s="21"/>
      <c r="B85" s="72"/>
      <c r="C85" s="21"/>
      <c r="D85" s="21"/>
      <c r="E85" s="21"/>
      <c r="F85" s="21"/>
      <c r="G85" s="73"/>
      <c r="H85" s="21"/>
      <c r="I85" s="21"/>
      <c r="J85" s="21"/>
      <c r="K85" s="9"/>
      <c r="L85" s="9"/>
    </row>
    <row r="86" spans="1:12" ht="12.75">
      <c r="A86" s="21"/>
      <c r="B86" s="72"/>
      <c r="C86" s="21"/>
      <c r="D86" s="21"/>
      <c r="E86" s="21"/>
      <c r="F86" s="21"/>
      <c r="G86" s="73"/>
      <c r="H86" s="21"/>
      <c r="I86" s="21"/>
      <c r="J86" s="21"/>
      <c r="K86" s="9"/>
      <c r="L86" s="9"/>
    </row>
    <row r="87" spans="1:12" ht="12.75">
      <c r="A87" s="21"/>
      <c r="B87" s="73"/>
      <c r="C87" s="21"/>
      <c r="D87" s="79"/>
      <c r="E87" s="21"/>
      <c r="F87" s="21"/>
      <c r="G87" s="80"/>
      <c r="H87" s="21"/>
      <c r="I87" s="21"/>
      <c r="J87" s="79"/>
      <c r="K87" s="9"/>
      <c r="L87" s="9"/>
    </row>
    <row r="88" spans="1:12" ht="12.75">
      <c r="A88" s="21"/>
      <c r="B88" s="73"/>
      <c r="C88" s="88"/>
      <c r="D88" s="21"/>
      <c r="E88" s="89"/>
      <c r="F88" s="21"/>
      <c r="G88" s="73"/>
      <c r="H88" s="89"/>
      <c r="I88" s="21"/>
      <c r="J88" s="73"/>
      <c r="K88" s="9"/>
      <c r="L88" s="9"/>
    </row>
    <row r="89" spans="1:12" ht="12.75">
      <c r="A89" s="21"/>
      <c r="B89" s="73"/>
      <c r="C89" s="21"/>
      <c r="D89" s="21"/>
      <c r="E89" s="31"/>
      <c r="F89" s="21"/>
      <c r="G89" s="73"/>
      <c r="H89" s="31"/>
      <c r="I89" s="21"/>
      <c r="J89" s="73"/>
      <c r="K89" s="9"/>
      <c r="L89" s="9"/>
    </row>
    <row r="90" spans="1:12" ht="12.75">
      <c r="A90" s="21"/>
      <c r="B90" s="73"/>
      <c r="C90" s="21"/>
      <c r="D90" s="21"/>
      <c r="E90" s="81"/>
      <c r="F90" s="82"/>
      <c r="G90" s="73"/>
      <c r="H90" s="81"/>
      <c r="I90" s="82"/>
      <c r="J90" s="73"/>
      <c r="K90" s="9"/>
      <c r="L90" s="9"/>
    </row>
    <row r="91" spans="1:12" ht="12.75">
      <c r="A91" s="21"/>
      <c r="B91" s="73"/>
      <c r="C91" s="21"/>
      <c r="D91" s="21"/>
      <c r="E91" s="83"/>
      <c r="F91" s="21"/>
      <c r="G91" s="73"/>
      <c r="H91" s="83"/>
      <c r="I91" s="21"/>
      <c r="J91" s="73"/>
      <c r="K91" s="9"/>
      <c r="L91" s="9"/>
    </row>
    <row r="92" spans="1:12" ht="12.75">
      <c r="A92" s="21"/>
      <c r="B92" s="73"/>
      <c r="C92" s="21"/>
      <c r="D92" s="21"/>
      <c r="E92" s="21"/>
      <c r="F92" s="21"/>
      <c r="G92" s="73"/>
      <c r="H92" s="21"/>
      <c r="I92" s="21"/>
      <c r="J92" s="73"/>
      <c r="K92" s="9"/>
      <c r="L92" s="9"/>
    </row>
    <row r="93" spans="1:12" ht="12.75">
      <c r="A93" s="21"/>
      <c r="B93" s="73"/>
      <c r="C93" s="21"/>
      <c r="D93" s="21"/>
      <c r="E93" s="73"/>
      <c r="F93" s="21"/>
      <c r="G93" s="73"/>
      <c r="H93" s="73"/>
      <c r="I93" s="21"/>
      <c r="J93" s="73"/>
      <c r="K93" s="9"/>
      <c r="L93" s="9"/>
    </row>
    <row r="94" spans="1:12" ht="12.75">
      <c r="A94" s="21"/>
      <c r="B94" s="73"/>
      <c r="C94" s="21"/>
      <c r="D94" s="73"/>
      <c r="E94" s="73"/>
      <c r="F94" s="21"/>
      <c r="G94" s="73"/>
      <c r="H94" s="73"/>
      <c r="I94" s="21"/>
      <c r="J94" s="73"/>
      <c r="K94" s="9"/>
      <c r="L94" s="9"/>
    </row>
    <row r="95" spans="1:12" ht="12.75">
      <c r="A95" s="21"/>
      <c r="B95" s="73"/>
      <c r="C95" s="21"/>
      <c r="D95" s="84"/>
      <c r="E95" s="84"/>
      <c r="F95" s="84"/>
      <c r="G95" s="73"/>
      <c r="H95" s="84"/>
      <c r="I95" s="84"/>
      <c r="J95" s="73"/>
      <c r="K95" s="9"/>
      <c r="L95" s="9"/>
    </row>
    <row r="96" spans="1:12" ht="12.75">
      <c r="A96" s="21"/>
      <c r="B96" s="73"/>
      <c r="C96" s="21"/>
      <c r="D96" s="21"/>
      <c r="E96" s="85"/>
      <c r="F96" s="21"/>
      <c r="G96" s="73"/>
      <c r="H96" s="85"/>
      <c r="I96" s="21"/>
      <c r="J96" s="73"/>
      <c r="K96" s="9"/>
      <c r="L96" s="9"/>
    </row>
    <row r="97" spans="1:12" ht="12.75">
      <c r="A97" s="21"/>
      <c r="B97" s="73"/>
      <c r="C97" s="21"/>
      <c r="D97" s="21"/>
      <c r="E97" s="21"/>
      <c r="F97" s="21"/>
      <c r="G97" s="73"/>
      <c r="H97" s="21"/>
      <c r="I97" s="21"/>
      <c r="J97" s="73"/>
      <c r="K97" s="9"/>
      <c r="L97" s="9"/>
    </row>
    <row r="98" spans="1:12" ht="12.75">
      <c r="A98" s="21"/>
      <c r="B98" s="73"/>
      <c r="C98" s="21"/>
      <c r="D98" s="21"/>
      <c r="E98" s="21"/>
      <c r="F98" s="21"/>
      <c r="G98" s="73"/>
      <c r="H98" s="21"/>
      <c r="I98" s="21"/>
      <c r="J98" s="73"/>
      <c r="K98" s="9"/>
      <c r="L98" s="9"/>
    </row>
    <row r="99" spans="1:12" ht="12.75">
      <c r="A99" s="90"/>
      <c r="B99" s="73"/>
      <c r="C99" s="21"/>
      <c r="D99" s="86"/>
      <c r="E99" s="87"/>
      <c r="F99" s="21"/>
      <c r="G99" s="86"/>
      <c r="H99" s="87"/>
      <c r="I99" s="21"/>
      <c r="J99" s="86"/>
      <c r="K99" s="9"/>
      <c r="L99" s="9"/>
    </row>
    <row r="100" spans="1:12" ht="12.75">
      <c r="A100" s="90"/>
      <c r="B100" s="73"/>
      <c r="C100" s="21"/>
      <c r="D100" s="86"/>
      <c r="E100" s="87"/>
      <c r="F100" s="21"/>
      <c r="G100" s="86"/>
      <c r="H100" s="87"/>
      <c r="I100" s="21"/>
      <c r="J100" s="86"/>
      <c r="K100" s="9"/>
      <c r="L100" s="9"/>
    </row>
    <row r="101" spans="1:12" ht="12.75">
      <c r="A101" s="21"/>
      <c r="B101" s="73"/>
      <c r="C101" s="21"/>
      <c r="D101" s="86"/>
      <c r="E101" s="87"/>
      <c r="F101" s="21"/>
      <c r="G101" s="86"/>
      <c r="H101" s="87"/>
      <c r="I101" s="21"/>
      <c r="J101" s="86"/>
      <c r="K101" s="9"/>
      <c r="L101" s="9"/>
    </row>
    <row r="102" spans="1:12" ht="12.75">
      <c r="A102" s="90"/>
      <c r="B102" s="73"/>
      <c r="C102" s="21"/>
      <c r="D102" s="86"/>
      <c r="E102" s="87"/>
      <c r="F102" s="21"/>
      <c r="G102" s="86"/>
      <c r="H102" s="87"/>
      <c r="I102" s="21"/>
      <c r="J102" s="86"/>
      <c r="K102" s="9"/>
      <c r="L102" s="9"/>
    </row>
    <row r="103" spans="1:12" ht="12.75">
      <c r="A103" s="90"/>
      <c r="B103" s="73"/>
      <c r="C103" s="21"/>
      <c r="D103" s="86"/>
      <c r="E103" s="87"/>
      <c r="F103" s="21"/>
      <c r="G103" s="86"/>
      <c r="H103" s="87"/>
      <c r="I103" s="21"/>
      <c r="J103" s="86"/>
      <c r="K103" s="9"/>
      <c r="L103" s="9"/>
    </row>
    <row r="104" spans="1:12" ht="12.75">
      <c r="A104" s="90"/>
      <c r="B104" s="73"/>
      <c r="C104" s="21"/>
      <c r="D104" s="86"/>
      <c r="E104" s="87"/>
      <c r="F104" s="21"/>
      <c r="G104" s="86"/>
      <c r="H104" s="87"/>
      <c r="I104" s="21"/>
      <c r="J104" s="86"/>
      <c r="K104" s="9"/>
      <c r="L104" s="9"/>
    </row>
    <row r="105" spans="1:12" ht="12.75">
      <c r="A105" s="90"/>
      <c r="B105" s="73"/>
      <c r="C105" s="21"/>
      <c r="D105" s="86"/>
      <c r="E105" s="87"/>
      <c r="F105" s="21"/>
      <c r="G105" s="86"/>
      <c r="H105" s="87"/>
      <c r="I105" s="21"/>
      <c r="J105" s="86"/>
      <c r="K105" s="9"/>
      <c r="L105" s="9"/>
    </row>
    <row r="106" spans="1:12" ht="12.75">
      <c r="A106" s="90"/>
      <c r="B106" s="73"/>
      <c r="C106" s="21"/>
      <c r="D106" s="86"/>
      <c r="E106" s="87"/>
      <c r="F106" s="21"/>
      <c r="G106" s="86"/>
      <c r="H106" s="87"/>
      <c r="I106" s="21"/>
      <c r="J106" s="86"/>
      <c r="K106" s="9"/>
      <c r="L106" s="9"/>
    </row>
    <row r="107" spans="1:12" ht="12.75">
      <c r="A107" s="90"/>
      <c r="B107" s="73"/>
      <c r="C107" s="21"/>
      <c r="D107" s="86"/>
      <c r="E107" s="87"/>
      <c r="F107" s="21"/>
      <c r="G107" s="86"/>
      <c r="H107" s="87"/>
      <c r="I107" s="21"/>
      <c r="J107" s="86"/>
      <c r="K107" s="9"/>
      <c r="L107" s="9"/>
    </row>
    <row r="108" spans="1:12" ht="12.75">
      <c r="A108" s="90"/>
      <c r="B108" s="73"/>
      <c r="C108" s="21"/>
      <c r="D108" s="86"/>
      <c r="E108" s="87"/>
      <c r="F108" s="21"/>
      <c r="G108" s="86"/>
      <c r="H108" s="87"/>
      <c r="I108" s="21"/>
      <c r="J108" s="86"/>
      <c r="K108" s="9"/>
      <c r="L108" s="9"/>
    </row>
    <row r="109" spans="1:12" ht="12.75">
      <c r="A109" s="90"/>
      <c r="B109" s="73"/>
      <c r="C109" s="21"/>
      <c r="D109" s="86"/>
      <c r="E109" s="87"/>
      <c r="F109" s="21"/>
      <c r="G109" s="86"/>
      <c r="H109" s="87"/>
      <c r="I109" s="21"/>
      <c r="J109" s="86"/>
      <c r="K109" s="9"/>
      <c r="L109" s="9"/>
    </row>
    <row r="110" spans="1:12" ht="12.75">
      <c r="A110" s="90"/>
      <c r="B110" s="73"/>
      <c r="C110" s="21"/>
      <c r="D110" s="86"/>
      <c r="E110" s="87"/>
      <c r="F110" s="21"/>
      <c r="G110" s="86"/>
      <c r="H110" s="87"/>
      <c r="I110" s="21"/>
      <c r="J110" s="86"/>
      <c r="K110" s="9"/>
      <c r="L110" s="9"/>
    </row>
    <row r="111" spans="1:12" ht="12.75">
      <c r="A111" s="90"/>
      <c r="B111" s="73"/>
      <c r="C111" s="21"/>
      <c r="D111" s="86"/>
      <c r="E111" s="87"/>
      <c r="F111" s="21"/>
      <c r="G111" s="86"/>
      <c r="H111" s="87"/>
      <c r="I111" s="21"/>
      <c r="J111" s="86"/>
      <c r="K111" s="9"/>
      <c r="L111" s="9"/>
    </row>
    <row r="112" spans="1:12" ht="12.75">
      <c r="A112" s="90"/>
      <c r="B112" s="73"/>
      <c r="C112" s="21"/>
      <c r="D112" s="86"/>
      <c r="E112" s="87"/>
      <c r="F112" s="21"/>
      <c r="G112" s="86"/>
      <c r="H112" s="87"/>
      <c r="I112" s="21"/>
      <c r="J112" s="86"/>
      <c r="K112" s="9"/>
      <c r="L112" s="9"/>
    </row>
    <row r="113" spans="1:12" ht="12.75">
      <c r="A113" s="90"/>
      <c r="B113" s="73"/>
      <c r="C113" s="21"/>
      <c r="D113" s="86"/>
      <c r="E113" s="87"/>
      <c r="F113" s="21"/>
      <c r="G113" s="86"/>
      <c r="H113" s="87"/>
      <c r="I113" s="21"/>
      <c r="J113" s="86"/>
      <c r="K113" s="9"/>
      <c r="L113" s="9"/>
    </row>
    <row r="114" spans="1:12" ht="12.75">
      <c r="A114" s="90"/>
      <c r="B114" s="73"/>
      <c r="C114" s="21"/>
      <c r="D114" s="86"/>
      <c r="E114" s="87"/>
      <c r="F114" s="21"/>
      <c r="G114" s="86"/>
      <c r="H114" s="87"/>
      <c r="I114" s="21"/>
      <c r="J114" s="86"/>
      <c r="K114" s="9"/>
      <c r="L114" s="9"/>
    </row>
    <row r="115" spans="1:12" ht="12.75">
      <c r="A115" s="90"/>
      <c r="B115" s="73"/>
      <c r="C115" s="21"/>
      <c r="D115" s="86"/>
      <c r="E115" s="87"/>
      <c r="F115" s="21"/>
      <c r="G115" s="86"/>
      <c r="H115" s="87"/>
      <c r="I115" s="91"/>
      <c r="J115" s="86"/>
      <c r="K115" s="9"/>
      <c r="L115" s="9"/>
    </row>
    <row r="116" spans="1:12" ht="12.75">
      <c r="A116" s="90"/>
      <c r="B116" s="73"/>
      <c r="C116" s="21"/>
      <c r="D116" s="86"/>
      <c r="E116" s="87"/>
      <c r="F116" s="21"/>
      <c r="G116" s="86"/>
      <c r="H116" s="87"/>
      <c r="I116" s="21"/>
      <c r="J116" s="86"/>
      <c r="K116" s="9"/>
      <c r="L116" s="9"/>
    </row>
    <row r="117" spans="1:12" ht="12.75">
      <c r="A117" s="90"/>
      <c r="B117" s="73"/>
      <c r="C117" s="21"/>
      <c r="D117" s="86"/>
      <c r="E117" s="87"/>
      <c r="F117" s="21"/>
      <c r="G117" s="86"/>
      <c r="H117" s="87"/>
      <c r="I117" s="21"/>
      <c r="J117" s="86"/>
      <c r="K117" s="9"/>
      <c r="L117" s="9"/>
    </row>
    <row r="118" spans="1:12" ht="12.75">
      <c r="A118" s="90"/>
      <c r="B118" s="73"/>
      <c r="C118" s="21"/>
      <c r="D118" s="86"/>
      <c r="E118" s="87"/>
      <c r="F118" s="21"/>
      <c r="G118" s="86"/>
      <c r="H118" s="87"/>
      <c r="I118" s="21"/>
      <c r="J118" s="86"/>
      <c r="K118" s="9"/>
      <c r="L118" s="9"/>
    </row>
    <row r="119" spans="1:12" ht="12.75">
      <c r="A119" s="90"/>
      <c r="B119" s="73"/>
      <c r="C119" s="21"/>
      <c r="D119" s="86"/>
      <c r="E119" s="87"/>
      <c r="F119" s="21"/>
      <c r="G119" s="86"/>
      <c r="H119" s="87"/>
      <c r="I119" s="21"/>
      <c r="J119" s="86"/>
      <c r="K119" s="9"/>
      <c r="L119" s="9"/>
    </row>
    <row r="120" spans="1:12" ht="12.75">
      <c r="A120" s="90"/>
      <c r="B120" s="73"/>
      <c r="C120" s="21"/>
      <c r="D120" s="86"/>
      <c r="E120" s="87"/>
      <c r="F120" s="21"/>
      <c r="G120" s="86"/>
      <c r="H120" s="87"/>
      <c r="I120" s="21"/>
      <c r="J120" s="86"/>
      <c r="K120" s="9"/>
      <c r="L120" s="9"/>
    </row>
    <row r="121" spans="1:12" ht="12.75">
      <c r="A121" s="90"/>
      <c r="B121" s="73"/>
      <c r="C121" s="21"/>
      <c r="D121" s="86"/>
      <c r="E121" s="87"/>
      <c r="F121" s="21"/>
      <c r="G121" s="86"/>
      <c r="H121" s="87"/>
      <c r="I121" s="21"/>
      <c r="J121" s="86"/>
      <c r="K121" s="9"/>
      <c r="L121" s="9"/>
    </row>
    <row r="122" spans="1:12" ht="12.75">
      <c r="A122" s="90"/>
      <c r="B122" s="73"/>
      <c r="C122" s="21"/>
      <c r="D122" s="86"/>
      <c r="E122" s="87"/>
      <c r="F122" s="21"/>
      <c r="G122" s="86"/>
      <c r="H122" s="87"/>
      <c r="I122" s="21"/>
      <c r="J122" s="86"/>
      <c r="K122" s="9"/>
      <c r="L122" s="9"/>
    </row>
    <row r="123" spans="1:12" ht="12.75">
      <c r="A123" s="90"/>
      <c r="B123" s="73"/>
      <c r="C123" s="21"/>
      <c r="D123" s="86"/>
      <c r="E123" s="87"/>
      <c r="F123" s="21"/>
      <c r="G123" s="86"/>
      <c r="H123" s="87"/>
      <c r="I123" s="21"/>
      <c r="J123" s="86"/>
      <c r="K123" s="9"/>
      <c r="L123" s="9"/>
    </row>
    <row r="124" spans="1:12" ht="12.75">
      <c r="A124" s="90"/>
      <c r="B124" s="73"/>
      <c r="C124" s="21"/>
      <c r="D124" s="86"/>
      <c r="E124" s="87"/>
      <c r="F124" s="21"/>
      <c r="G124" s="86"/>
      <c r="H124" s="87"/>
      <c r="I124" s="21"/>
      <c r="J124" s="86"/>
      <c r="K124" s="9"/>
      <c r="L124" s="9"/>
    </row>
    <row r="125" spans="1:12" ht="12.75">
      <c r="A125" s="90"/>
      <c r="B125" s="73"/>
      <c r="C125" s="21"/>
      <c r="D125" s="86"/>
      <c r="E125" s="87"/>
      <c r="F125" s="21"/>
      <c r="G125" s="86"/>
      <c r="H125" s="87"/>
      <c r="I125" s="21"/>
      <c r="J125" s="86"/>
      <c r="K125" s="9"/>
      <c r="L125" s="9"/>
    </row>
    <row r="126" spans="1:12" ht="12" customHeight="1">
      <c r="A126" s="90"/>
      <c r="B126" s="73"/>
      <c r="C126" s="21"/>
      <c r="D126" s="86"/>
      <c r="E126" s="87"/>
      <c r="F126" s="21"/>
      <c r="G126" s="86"/>
      <c r="H126" s="87"/>
      <c r="I126" s="21"/>
      <c r="J126" s="86"/>
      <c r="K126" s="9"/>
      <c r="L126" s="9"/>
    </row>
    <row r="127" spans="1:12" ht="12.75">
      <c r="A127" s="90"/>
      <c r="B127" s="73"/>
      <c r="C127" s="21"/>
      <c r="D127" s="86"/>
      <c r="E127" s="87"/>
      <c r="F127" s="21"/>
      <c r="G127" s="86"/>
      <c r="H127" s="87"/>
      <c r="I127" s="21"/>
      <c r="J127" s="86"/>
      <c r="K127" s="9"/>
      <c r="L127" s="9"/>
    </row>
    <row r="128" spans="1:12" ht="12.75">
      <c r="A128" s="90"/>
      <c r="B128" s="73"/>
      <c r="C128" s="21"/>
      <c r="D128" s="86"/>
      <c r="E128" s="87"/>
      <c r="F128" s="21"/>
      <c r="G128" s="86"/>
      <c r="H128" s="87"/>
      <c r="I128" s="21"/>
      <c r="J128" s="86"/>
      <c r="K128" s="9"/>
      <c r="L128" s="9"/>
    </row>
    <row r="129" spans="1:12" ht="12.75">
      <c r="A129" s="90"/>
      <c r="B129" s="73"/>
      <c r="C129" s="21"/>
      <c r="D129" s="86"/>
      <c r="E129" s="87"/>
      <c r="F129" s="21"/>
      <c r="G129" s="86"/>
      <c r="H129" s="87"/>
      <c r="I129" s="21"/>
      <c r="J129" s="86"/>
      <c r="K129" s="9"/>
      <c r="L129" s="9"/>
    </row>
    <row r="130" spans="1:12" ht="12.75">
      <c r="A130" s="90"/>
      <c r="B130" s="73"/>
      <c r="C130" s="21"/>
      <c r="D130" s="86"/>
      <c r="E130" s="87"/>
      <c r="F130" s="21"/>
      <c r="G130" s="86"/>
      <c r="H130" s="87"/>
      <c r="I130" s="21"/>
      <c r="J130" s="86"/>
      <c r="K130" s="9"/>
      <c r="L130" s="9"/>
    </row>
    <row r="131" spans="1:12" ht="12.75">
      <c r="A131" s="21"/>
      <c r="B131" s="73"/>
      <c r="C131" s="21"/>
      <c r="D131" s="21"/>
      <c r="E131" s="31"/>
      <c r="F131" s="31"/>
      <c r="G131" s="31"/>
      <c r="H131" s="31"/>
      <c r="I131" s="21"/>
      <c r="J131" s="31"/>
      <c r="K131" s="9"/>
      <c r="L131" s="9"/>
    </row>
    <row r="132" spans="1:12" ht="12.75">
      <c r="A132" s="21"/>
      <c r="B132" s="73"/>
      <c r="C132" s="21"/>
      <c r="D132" s="21"/>
      <c r="E132" s="21"/>
      <c r="F132" s="21"/>
      <c r="G132" s="73"/>
      <c r="H132" s="21"/>
      <c r="I132" s="21"/>
      <c r="J132" s="73"/>
      <c r="K132" s="9"/>
      <c r="L132" s="9"/>
    </row>
    <row r="133" spans="1:12" ht="12.75">
      <c r="A133" s="21"/>
      <c r="B133" s="72"/>
      <c r="C133" s="21"/>
      <c r="D133" s="21"/>
      <c r="E133" s="21"/>
      <c r="F133" s="21"/>
      <c r="G133" s="73"/>
      <c r="H133" s="21"/>
      <c r="I133" s="21"/>
      <c r="J133" s="73"/>
      <c r="K133" s="9"/>
      <c r="L133" s="9"/>
    </row>
    <row r="134" spans="1:12" ht="12.75">
      <c r="A134" s="21"/>
      <c r="B134" s="72"/>
      <c r="C134" s="21"/>
      <c r="D134" s="21"/>
      <c r="E134" s="21"/>
      <c r="F134" s="21"/>
      <c r="G134" s="73"/>
      <c r="H134" s="21"/>
      <c r="I134" s="21"/>
      <c r="J134" s="73"/>
      <c r="K134" s="9"/>
      <c r="L134" s="9"/>
    </row>
    <row r="135" spans="1:12" ht="12.75">
      <c r="A135" s="21"/>
      <c r="B135" s="72"/>
      <c r="C135" s="21"/>
      <c r="D135" s="21"/>
      <c r="E135" s="21"/>
      <c r="F135" s="21"/>
      <c r="G135" s="73"/>
      <c r="H135" s="21"/>
      <c r="I135" s="21"/>
      <c r="J135" s="73"/>
      <c r="K135" s="9"/>
      <c r="L135" s="9"/>
    </row>
    <row r="136" spans="1:12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  <c r="K136" s="9"/>
      <c r="L136" s="9"/>
    </row>
    <row r="137" spans="1:12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  <c r="K137" s="9"/>
      <c r="L137" s="9"/>
    </row>
    <row r="138" spans="1:11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  <c r="K138" s="9"/>
    </row>
    <row r="139" spans="1:11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  <c r="K139" s="9"/>
    </row>
    <row r="140" spans="1:11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  <c r="K140" s="9"/>
    </row>
    <row r="141" spans="1:11" ht="12.75">
      <c r="A141" s="15"/>
      <c r="B141" s="16"/>
      <c r="C141" s="15"/>
      <c r="D141" s="17"/>
      <c r="E141" s="17"/>
      <c r="F141" s="17"/>
      <c r="G141" s="18"/>
      <c r="H141" s="17"/>
      <c r="I141" s="17"/>
      <c r="J141" s="18"/>
      <c r="K141" s="9"/>
    </row>
    <row r="142" spans="1:11" ht="12.75">
      <c r="A142" s="15"/>
      <c r="B142" s="16"/>
      <c r="C142" s="15"/>
      <c r="D142" s="17"/>
      <c r="E142" s="17"/>
      <c r="F142" s="17"/>
      <c r="G142" s="18"/>
      <c r="H142" s="17"/>
      <c r="I142" s="17"/>
      <c r="J142" s="18"/>
      <c r="K142" s="9"/>
    </row>
    <row r="143" spans="1:11" ht="12.75">
      <c r="A143" s="15"/>
      <c r="B143" s="16"/>
      <c r="C143" s="15"/>
      <c r="D143" s="17"/>
      <c r="E143" s="17"/>
      <c r="F143" s="17"/>
      <c r="G143" s="18"/>
      <c r="H143" s="17"/>
      <c r="I143" s="17"/>
      <c r="J143" s="18"/>
      <c r="K143" s="9"/>
    </row>
    <row r="144" spans="1:10" ht="12.75">
      <c r="A144" s="15"/>
      <c r="B144" s="16"/>
      <c r="C144" s="15"/>
      <c r="D144" s="17"/>
      <c r="E144" s="17"/>
      <c r="F144" s="17"/>
      <c r="G144" s="18"/>
      <c r="H144" s="17"/>
      <c r="I144" s="17"/>
      <c r="J144" s="18"/>
    </row>
    <row r="145" spans="1:10" ht="12.75">
      <c r="A145" s="15"/>
      <c r="B145" s="16"/>
      <c r="C145" s="15"/>
      <c r="D145" s="17"/>
      <c r="E145" s="17"/>
      <c r="F145" s="17"/>
      <c r="G145" s="18"/>
      <c r="H145" s="17"/>
      <c r="I145" s="17"/>
      <c r="J145" s="18"/>
    </row>
    <row r="146" spans="1:10" ht="12.75">
      <c r="A146" s="15"/>
      <c r="B146" s="16"/>
      <c r="C146" s="15"/>
      <c r="D146" s="17"/>
      <c r="E146" s="17"/>
      <c r="F146" s="17"/>
      <c r="G146" s="18"/>
      <c r="H146" s="17"/>
      <c r="I146" s="17"/>
      <c r="J146" s="18"/>
    </row>
    <row r="147" spans="1:10" ht="12.75">
      <c r="A147" s="15"/>
      <c r="B147" s="16"/>
      <c r="C147" s="15"/>
      <c r="D147" s="17"/>
      <c r="E147" s="17"/>
      <c r="F147" s="17"/>
      <c r="G147" s="18"/>
      <c r="H147" s="17"/>
      <c r="I147" s="17"/>
      <c r="J147" s="18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</sheetData>
  <sheetProtection/>
  <mergeCells count="3">
    <mergeCell ref="A6:J6"/>
    <mergeCell ref="A4:J4"/>
    <mergeCell ref="A5:J5"/>
  </mergeCells>
  <hyperlinks>
    <hyperlink ref="A76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61:H62 D59:H59 C60:G6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2"/>
  <sheetViews>
    <sheetView zoomScale="80" zoomScaleNormal="80" zoomScalePageLayoutView="0" workbookViewId="0" topLeftCell="A1">
      <selection activeCell="M109" sqref="M109"/>
    </sheetView>
  </sheetViews>
  <sheetFormatPr defaultColWidth="12.57421875" defaultRowHeight="12.75"/>
  <cols>
    <col min="1" max="1" width="14.8515625" style="92" customWidth="1"/>
    <col min="2" max="2" width="12.7109375" style="93" customWidth="1"/>
    <col min="3" max="3" width="12.7109375" style="92" customWidth="1"/>
    <col min="4" max="6" width="12.7109375" style="94" customWidth="1"/>
    <col min="7" max="7" width="12.7109375" style="95" customWidth="1"/>
    <col min="8" max="9" width="12.7109375" style="94" customWidth="1"/>
    <col min="10" max="10" width="12.7109375" style="96" customWidth="1"/>
    <col min="11" max="11" width="14.7109375" style="94" customWidth="1"/>
    <col min="12" max="12" width="16.421875" style="92" customWidth="1"/>
    <col min="13" max="13" width="15.140625" style="92" customWidth="1"/>
    <col min="14" max="14" width="24.140625" style="92" customWidth="1"/>
    <col min="15" max="15" width="18.7109375" style="92" customWidth="1"/>
    <col min="16" max="16" width="18.140625" style="97" customWidth="1"/>
    <col min="17" max="17" width="16.28125" style="92" bestFit="1" customWidth="1"/>
    <col min="18" max="18" width="18.140625" style="98" bestFit="1" customWidth="1"/>
    <col min="19" max="19" width="17.00390625" style="98" customWidth="1"/>
    <col min="20" max="20" width="17.7109375" style="99" customWidth="1"/>
    <col min="21" max="21" width="18.00390625" style="99" bestFit="1" customWidth="1"/>
    <col min="22" max="22" width="16.7109375" style="92" customWidth="1"/>
    <col min="23" max="23" width="12.57421875" style="92" customWidth="1"/>
    <col min="24" max="24" width="13.421875" style="92" customWidth="1"/>
    <col min="25" max="25" width="14.421875" style="92" customWidth="1"/>
    <col min="26" max="16384" width="12.57421875" style="92" customWidth="1"/>
  </cols>
  <sheetData>
    <row r="1" spans="1:10" ht="12.75">
      <c r="A1" s="15"/>
      <c r="B1" s="16"/>
      <c r="C1" s="15"/>
      <c r="D1" s="17"/>
      <c r="E1" s="17"/>
      <c r="F1" s="17"/>
      <c r="G1" s="18"/>
      <c r="H1" s="17"/>
      <c r="I1" s="17"/>
      <c r="J1" s="17"/>
    </row>
    <row r="2" spans="1:10" ht="12.7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2.75" customHeight="1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2.75" customHeight="1">
      <c r="A4" s="238">
        <v>41882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23" ht="12.75" customHeight="1">
      <c r="A5" s="15"/>
      <c r="B5" s="16"/>
      <c r="C5" s="15"/>
      <c r="D5" s="17"/>
      <c r="E5" s="17"/>
      <c r="F5" s="17"/>
      <c r="G5" s="18"/>
      <c r="H5" s="17"/>
      <c r="I5" s="17"/>
      <c r="J5" s="17"/>
      <c r="K5" s="100"/>
      <c r="L5" s="100"/>
      <c r="M5" s="100"/>
      <c r="N5" s="100"/>
      <c r="O5" s="100"/>
      <c r="P5" s="101"/>
      <c r="Q5" s="100"/>
      <c r="R5" s="102"/>
      <c r="S5" s="102"/>
      <c r="T5" s="102"/>
      <c r="U5" s="102"/>
      <c r="V5" s="100"/>
      <c r="W5" s="100"/>
    </row>
    <row r="6" spans="1:23" ht="12.75" customHeight="1">
      <c r="A6" s="15"/>
      <c r="B6" s="16"/>
      <c r="C6" s="15"/>
      <c r="D6" s="17"/>
      <c r="E6" s="17"/>
      <c r="F6" s="17"/>
      <c r="G6" s="18"/>
      <c r="H6" s="17"/>
      <c r="I6" s="17"/>
      <c r="J6" s="17"/>
      <c r="K6" s="100"/>
      <c r="L6" s="100"/>
      <c r="M6" s="100"/>
      <c r="N6" s="100"/>
      <c r="O6" s="100"/>
      <c r="P6" s="101"/>
      <c r="Q6" s="100"/>
      <c r="R6" s="102"/>
      <c r="S6" s="102"/>
      <c r="T6" s="102"/>
      <c r="U6" s="102"/>
      <c r="V6" s="100"/>
      <c r="W6" s="100"/>
    </row>
    <row r="7" spans="1:23" ht="12.75" customHeight="1">
      <c r="A7" s="17"/>
      <c r="B7" s="19"/>
      <c r="C7" s="17"/>
      <c r="D7" s="17"/>
      <c r="E7" s="17"/>
      <c r="F7" s="20"/>
      <c r="G7" s="18"/>
      <c r="H7" s="17"/>
      <c r="I7" s="17"/>
      <c r="J7" s="17"/>
      <c r="K7" s="100"/>
      <c r="L7" s="100"/>
      <c r="M7" s="100"/>
      <c r="N7" s="100"/>
      <c r="O7" s="100"/>
      <c r="P7" s="101"/>
      <c r="Q7" s="100"/>
      <c r="R7" s="102"/>
      <c r="S7" s="102"/>
      <c r="T7" s="102"/>
      <c r="U7" s="102"/>
      <c r="V7" s="100"/>
      <c r="W7" s="100"/>
    </row>
    <row r="8" spans="1:23" ht="12.75" customHeight="1">
      <c r="A8" s="21"/>
      <c r="B8" s="19"/>
      <c r="C8" s="17"/>
      <c r="D8" s="17"/>
      <c r="E8" s="17"/>
      <c r="F8" s="20"/>
      <c r="G8" s="18"/>
      <c r="H8" s="17"/>
      <c r="I8" s="17"/>
      <c r="J8" s="17"/>
      <c r="K8" s="100"/>
      <c r="L8" s="100"/>
      <c r="M8" s="100"/>
      <c r="N8" s="100"/>
      <c r="O8" s="100"/>
      <c r="P8" s="103"/>
      <c r="Q8" s="100"/>
      <c r="R8" s="102"/>
      <c r="S8" s="102"/>
      <c r="T8" s="102"/>
      <c r="U8" s="102"/>
      <c r="V8" s="100"/>
      <c r="W8" s="100"/>
    </row>
    <row r="9" spans="1:23" ht="12.75" customHeight="1">
      <c r="A9" s="22"/>
      <c r="B9" s="19"/>
      <c r="C9" s="23"/>
      <c r="D9" s="22" t="s">
        <v>2</v>
      </c>
      <c r="E9" s="22" t="s">
        <v>3</v>
      </c>
      <c r="F9" s="22" t="s">
        <v>2</v>
      </c>
      <c r="G9" s="22" t="s">
        <v>4</v>
      </c>
      <c r="H9" s="22" t="s">
        <v>3</v>
      </c>
      <c r="I9" s="22" t="s">
        <v>4</v>
      </c>
      <c r="J9" s="22" t="s">
        <v>5</v>
      </c>
      <c r="K9" s="100"/>
      <c r="L9" s="100"/>
      <c r="M9" s="100"/>
      <c r="N9" s="100"/>
      <c r="O9" s="100"/>
      <c r="P9" s="101"/>
      <c r="Q9" s="100"/>
      <c r="R9" s="102"/>
      <c r="S9" s="102"/>
      <c r="T9" s="102"/>
      <c r="U9" s="102"/>
      <c r="V9" s="100"/>
      <c r="W9" s="100"/>
    </row>
    <row r="10" spans="1:23" ht="12.75" customHeight="1">
      <c r="A10" s="22"/>
      <c r="B10" s="24" t="s">
        <v>6</v>
      </c>
      <c r="C10" s="23" t="s">
        <v>7</v>
      </c>
      <c r="D10" s="25" t="s">
        <v>8</v>
      </c>
      <c r="E10" s="25" t="s">
        <v>9</v>
      </c>
      <c r="F10" s="25" t="s">
        <v>8</v>
      </c>
      <c r="G10" s="25" t="s">
        <v>8</v>
      </c>
      <c r="H10" s="25" t="s">
        <v>10</v>
      </c>
      <c r="I10" s="25" t="s">
        <v>8</v>
      </c>
      <c r="J10" s="25" t="s">
        <v>11</v>
      </c>
      <c r="K10" s="100"/>
      <c r="L10" s="100"/>
      <c r="M10" s="100"/>
      <c r="N10" s="100"/>
      <c r="O10" s="100"/>
      <c r="P10" s="101"/>
      <c r="Q10" s="100"/>
      <c r="R10" s="102"/>
      <c r="S10" s="102"/>
      <c r="T10" s="102"/>
      <c r="U10" s="102"/>
      <c r="V10" s="100"/>
      <c r="W10" s="100"/>
    </row>
    <row r="11" spans="1:23" ht="12.75" customHeight="1">
      <c r="A11" s="11" t="s">
        <v>12</v>
      </c>
      <c r="B11" s="12" t="s">
        <v>13</v>
      </c>
      <c r="C11" s="13" t="s">
        <v>6</v>
      </c>
      <c r="D11" s="5">
        <v>41851</v>
      </c>
      <c r="E11" s="5" t="s">
        <v>8</v>
      </c>
      <c r="F11" s="5">
        <f>A4</f>
        <v>41882</v>
      </c>
      <c r="G11" s="5">
        <f>D11</f>
        <v>41851</v>
      </c>
      <c r="H11" s="5" t="s">
        <v>8</v>
      </c>
      <c r="I11" s="5">
        <f>F11</f>
        <v>41882</v>
      </c>
      <c r="J11" s="5">
        <f>+I11</f>
        <v>41882</v>
      </c>
      <c r="K11" s="100"/>
      <c r="L11" s="100"/>
      <c r="M11" s="100"/>
      <c r="N11" s="100"/>
      <c r="O11" s="100"/>
      <c r="P11" s="106"/>
      <c r="Q11" s="100"/>
      <c r="R11" s="102"/>
      <c r="S11" s="102"/>
      <c r="T11" s="102"/>
      <c r="U11" s="102"/>
      <c r="V11" s="100"/>
      <c r="W11" s="100"/>
    </row>
    <row r="12" spans="1:23" ht="12.75" customHeight="1">
      <c r="A12" s="26"/>
      <c r="B12" s="16"/>
      <c r="C12" s="27"/>
      <c r="D12" s="6"/>
      <c r="E12" s="6"/>
      <c r="F12" s="6"/>
      <c r="G12" s="6"/>
      <c r="H12" s="6"/>
      <c r="I12" s="6"/>
      <c r="J12" s="6"/>
      <c r="K12" s="101"/>
      <c r="L12" s="100"/>
      <c r="M12" s="100"/>
      <c r="N12" s="100"/>
      <c r="O12" s="100"/>
      <c r="P12" s="101"/>
      <c r="Q12" s="100"/>
      <c r="R12" s="102"/>
      <c r="S12" s="102"/>
      <c r="T12" s="102"/>
      <c r="U12" s="102"/>
      <c r="V12" s="100"/>
      <c r="W12" s="100"/>
    </row>
    <row r="13" spans="1:23" ht="12.75" customHeight="1">
      <c r="A13" s="26" t="s">
        <v>14</v>
      </c>
      <c r="B13" s="28"/>
      <c r="C13" s="27"/>
      <c r="D13" s="29"/>
      <c r="E13" s="29"/>
      <c r="F13" s="67"/>
      <c r="G13" s="29"/>
      <c r="H13" s="29"/>
      <c r="I13" s="29"/>
      <c r="J13" s="29"/>
      <c r="K13" s="101"/>
      <c r="L13" s="100"/>
      <c r="M13" s="100"/>
      <c r="N13" s="100"/>
      <c r="O13" s="100"/>
      <c r="P13" s="101"/>
      <c r="Q13" s="100"/>
      <c r="R13" s="102"/>
      <c r="S13" s="102"/>
      <c r="T13" s="102"/>
      <c r="U13" s="102"/>
      <c r="V13" s="100"/>
      <c r="W13" s="100"/>
    </row>
    <row r="14" spans="1:23" ht="12.75" customHeight="1">
      <c r="A14" s="15" t="s">
        <v>15</v>
      </c>
      <c r="B14" s="28"/>
      <c r="C14" s="30">
        <v>0.00035215035719410385</v>
      </c>
      <c r="D14" s="67">
        <v>29525543</v>
      </c>
      <c r="E14" s="67">
        <f>ROUND(SUM(F14-D14),0)</f>
        <v>-4999208</v>
      </c>
      <c r="F14" s="67">
        <v>24526335</v>
      </c>
      <c r="G14" s="67">
        <v>29525543</v>
      </c>
      <c r="H14" s="67">
        <f>E14</f>
        <v>-4999208</v>
      </c>
      <c r="I14" s="67">
        <f>+F14</f>
        <v>24526335</v>
      </c>
      <c r="J14" s="67">
        <v>0</v>
      </c>
      <c r="K14" s="101"/>
      <c r="L14" s="100"/>
      <c r="M14" s="111"/>
      <c r="N14" s="100"/>
      <c r="O14" s="100"/>
      <c r="P14" s="101"/>
      <c r="Q14" s="100"/>
      <c r="R14" s="102"/>
      <c r="S14" s="102"/>
      <c r="T14" s="102"/>
      <c r="U14" s="102"/>
      <c r="V14" s="100"/>
      <c r="W14" s="100"/>
    </row>
    <row r="15" spans="1:42" ht="12.75" customHeight="1">
      <c r="A15" s="20" t="s">
        <v>16</v>
      </c>
      <c r="B15" s="28"/>
      <c r="C15" s="68">
        <v>0.0003490078279879449</v>
      </c>
      <c r="D15" s="67">
        <v>31362947</v>
      </c>
      <c r="E15" s="67">
        <f>ROUND(SUM(F15-D15),0)</f>
        <v>-4772847</v>
      </c>
      <c r="F15" s="67">
        <v>26590100</v>
      </c>
      <c r="G15" s="67">
        <v>31362947</v>
      </c>
      <c r="H15" s="67">
        <f>E15</f>
        <v>-4772847</v>
      </c>
      <c r="I15" s="67">
        <f>+F15</f>
        <v>26590100</v>
      </c>
      <c r="J15" s="67">
        <v>0</v>
      </c>
      <c r="K15" s="101"/>
      <c r="L15" s="111"/>
      <c r="M15" s="111"/>
      <c r="N15" s="100"/>
      <c r="O15" s="100"/>
      <c r="P15" s="103"/>
      <c r="Q15" s="100"/>
      <c r="R15" s="116"/>
      <c r="S15" s="116"/>
      <c r="T15" s="116"/>
      <c r="U15" s="116"/>
      <c r="V15" s="100"/>
      <c r="W15" s="100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</row>
    <row r="16" spans="1:23" ht="12.75" customHeight="1">
      <c r="A16" s="74" t="s">
        <v>48</v>
      </c>
      <c r="B16" s="28"/>
      <c r="C16" s="68">
        <v>0.0005757523539664142</v>
      </c>
      <c r="D16" s="67">
        <v>32925</v>
      </c>
      <c r="E16" s="67">
        <f>ROUND(SUM(F16-D16),0)</f>
        <v>1</v>
      </c>
      <c r="F16" s="67">
        <v>32926</v>
      </c>
      <c r="G16" s="67">
        <v>32925</v>
      </c>
      <c r="H16" s="67">
        <f>E16</f>
        <v>1</v>
      </c>
      <c r="I16" s="67">
        <f>+F16</f>
        <v>32926</v>
      </c>
      <c r="J16" s="67">
        <v>0</v>
      </c>
      <c r="K16" s="121"/>
      <c r="L16" s="100"/>
      <c r="M16" s="100"/>
      <c r="N16" s="100"/>
      <c r="O16" s="100"/>
      <c r="P16" s="101"/>
      <c r="Q16" s="100"/>
      <c r="R16" s="102"/>
      <c r="S16" s="102"/>
      <c r="T16" s="102"/>
      <c r="U16" s="102"/>
      <c r="V16" s="100"/>
      <c r="W16" s="100"/>
    </row>
    <row r="17" spans="1:23" ht="12.75" customHeight="1">
      <c r="A17" s="74" t="s">
        <v>54</v>
      </c>
      <c r="B17" s="28"/>
      <c r="C17" s="68">
        <v>0.0011571716867139457</v>
      </c>
      <c r="D17" s="67">
        <v>33151778</v>
      </c>
      <c r="E17" s="67">
        <f>ROUND(SUM(F17-D17),0)</f>
        <v>-8597482</v>
      </c>
      <c r="F17" s="67">
        <v>24554296</v>
      </c>
      <c r="G17" s="67">
        <v>33151778</v>
      </c>
      <c r="H17" s="67">
        <f>E17</f>
        <v>-8597482</v>
      </c>
      <c r="I17" s="67">
        <f>+F17</f>
        <v>24554296</v>
      </c>
      <c r="J17" s="67">
        <v>0</v>
      </c>
      <c r="K17" s="121"/>
      <c r="L17" s="124"/>
      <c r="M17" s="124"/>
      <c r="N17" s="100"/>
      <c r="O17" s="100"/>
      <c r="P17" s="125"/>
      <c r="Q17" s="100"/>
      <c r="R17" s="102"/>
      <c r="S17" s="102"/>
      <c r="T17" s="102"/>
      <c r="U17" s="102"/>
      <c r="V17" s="100"/>
      <c r="W17" s="100"/>
    </row>
    <row r="18" spans="1:23" ht="12.75" customHeight="1">
      <c r="A18" s="74" t="s">
        <v>53</v>
      </c>
      <c r="B18" s="28"/>
      <c r="C18" s="68">
        <v>0.0095</v>
      </c>
      <c r="D18" s="67">
        <v>8211171</v>
      </c>
      <c r="E18" s="67">
        <f>ROUND(SUM(F18-D18),0)</f>
        <v>5477</v>
      </c>
      <c r="F18" s="67">
        <v>8216648</v>
      </c>
      <c r="G18" s="67">
        <v>8583907.43</v>
      </c>
      <c r="H18" s="67">
        <f>+I18-G18</f>
        <v>92848.5700000003</v>
      </c>
      <c r="I18" s="67">
        <v>8676756</v>
      </c>
      <c r="J18" s="67">
        <v>12203</v>
      </c>
      <c r="K18" s="127"/>
      <c r="L18" s="124"/>
      <c r="M18" s="124"/>
      <c r="N18" s="128"/>
      <c r="O18" s="100"/>
      <c r="P18" s="125"/>
      <c r="Q18" s="100"/>
      <c r="R18" s="129"/>
      <c r="S18" s="129"/>
      <c r="T18" s="129"/>
      <c r="U18" s="129"/>
      <c r="V18" s="100"/>
      <c r="W18" s="100"/>
    </row>
    <row r="19" spans="1:23" ht="12.75" customHeight="1">
      <c r="A19" s="31" t="s">
        <v>17</v>
      </c>
      <c r="B19" s="32"/>
      <c r="C19" s="69"/>
      <c r="D19" s="33">
        <f>SUM(D14:D18)</f>
        <v>102284364</v>
      </c>
      <c r="E19" s="33">
        <f>ROUND(SUM(E14:E18),0)</f>
        <v>-18364059</v>
      </c>
      <c r="F19" s="33">
        <f>SUM(F14:F18)</f>
        <v>83920305</v>
      </c>
      <c r="G19" s="33">
        <f>SUM(G14:G18)</f>
        <v>102657100.43</v>
      </c>
      <c r="H19" s="33">
        <f>SUM(H14:H18)</f>
        <v>-18276687.43</v>
      </c>
      <c r="I19" s="33">
        <f>SUM(I14:I18)</f>
        <v>84380413</v>
      </c>
      <c r="J19" s="33">
        <f>SUM(J14:J18)</f>
        <v>12203</v>
      </c>
      <c r="K19" s="121"/>
      <c r="L19" s="124"/>
      <c r="M19" s="124"/>
      <c r="N19" s="100"/>
      <c r="O19" s="100"/>
      <c r="P19" s="125"/>
      <c r="Q19" s="100"/>
      <c r="R19" s="129"/>
      <c r="S19" s="129"/>
      <c r="T19" s="129"/>
      <c r="U19" s="129"/>
      <c r="V19" s="100"/>
      <c r="W19" s="100"/>
    </row>
    <row r="20" spans="1:23" ht="12.75" customHeight="1">
      <c r="A20" s="31"/>
      <c r="B20" s="32"/>
      <c r="C20" s="69"/>
      <c r="D20" s="34"/>
      <c r="E20" s="34"/>
      <c r="F20" s="34"/>
      <c r="G20" s="34"/>
      <c r="H20" s="34"/>
      <c r="I20" s="34"/>
      <c r="J20" s="34"/>
      <c r="K20" s="121"/>
      <c r="L20" s="124"/>
      <c r="M20" s="124"/>
      <c r="N20" s="100"/>
      <c r="O20" s="100"/>
      <c r="P20" s="125"/>
      <c r="Q20" s="100"/>
      <c r="R20" s="129"/>
      <c r="S20" s="129"/>
      <c r="T20" s="129"/>
      <c r="U20" s="129"/>
      <c r="V20" s="100"/>
      <c r="W20" s="100"/>
    </row>
    <row r="21" spans="1:23" ht="12.75" customHeight="1" hidden="1">
      <c r="A21" s="74" t="s">
        <v>49</v>
      </c>
      <c r="B21" s="28"/>
      <c r="C21" s="70"/>
      <c r="D21" s="34"/>
      <c r="E21" s="34"/>
      <c r="F21" s="34"/>
      <c r="G21" s="34"/>
      <c r="H21" s="34"/>
      <c r="I21" s="34"/>
      <c r="J21" s="34"/>
      <c r="K21" s="121"/>
      <c r="L21" s="124"/>
      <c r="M21" s="124"/>
      <c r="N21" s="100"/>
      <c r="O21" s="100"/>
      <c r="P21" s="125"/>
      <c r="Q21" s="100"/>
      <c r="R21" s="129"/>
      <c r="S21" s="129"/>
      <c r="T21" s="129"/>
      <c r="U21" s="129"/>
      <c r="V21" s="100"/>
      <c r="W21" s="100"/>
    </row>
    <row r="22" spans="1:23" ht="12.75" customHeight="1" hidden="1">
      <c r="A22" s="74" t="s">
        <v>50</v>
      </c>
      <c r="B22" s="75">
        <v>41129</v>
      </c>
      <c r="C22" s="76">
        <v>0.0022</v>
      </c>
      <c r="D22" s="67">
        <v>0</v>
      </c>
      <c r="E22" s="67">
        <f>ROUND(SUM(F22-D22),0)</f>
        <v>0</v>
      </c>
      <c r="F22" s="67">
        <v>0</v>
      </c>
      <c r="G22" s="67">
        <v>0</v>
      </c>
      <c r="H22" s="67">
        <f>ROUND(SUM(I22-G22),0)</f>
        <v>0</v>
      </c>
      <c r="I22" s="67">
        <v>0</v>
      </c>
      <c r="J22" s="67">
        <v>0</v>
      </c>
      <c r="K22" s="127"/>
      <c r="L22" s="124"/>
      <c r="M22" s="124"/>
      <c r="N22" s="100"/>
      <c r="O22" s="100"/>
      <c r="P22" s="125"/>
      <c r="Q22" s="100"/>
      <c r="R22" s="129"/>
      <c r="S22" s="129"/>
      <c r="T22" s="129"/>
      <c r="U22" s="129"/>
      <c r="V22" s="100"/>
      <c r="W22" s="100"/>
    </row>
    <row r="23" spans="1:33" s="133" customFormat="1" ht="12.75" customHeight="1" hidden="1">
      <c r="A23" s="74"/>
      <c r="B23" s="28"/>
      <c r="C23" s="70"/>
      <c r="D23" s="33">
        <f aca="true" t="shared" si="0" ref="D23:J23">SUM(D22:D22)</f>
        <v>0</v>
      </c>
      <c r="E23" s="33">
        <f t="shared" si="0"/>
        <v>0</v>
      </c>
      <c r="F23" s="33">
        <f t="shared" si="0"/>
        <v>0</v>
      </c>
      <c r="G23" s="33">
        <f t="shared" si="0"/>
        <v>0</v>
      </c>
      <c r="H23" s="33">
        <f t="shared" si="0"/>
        <v>0</v>
      </c>
      <c r="I23" s="33">
        <f t="shared" si="0"/>
        <v>0</v>
      </c>
      <c r="J23" s="33">
        <f t="shared" si="0"/>
        <v>0</v>
      </c>
      <c r="K23" s="121"/>
      <c r="L23" s="124"/>
      <c r="M23" s="124"/>
      <c r="N23" s="100"/>
      <c r="O23" s="100"/>
      <c r="P23" s="125"/>
      <c r="Q23" s="100"/>
      <c r="R23" s="129"/>
      <c r="S23" s="129"/>
      <c r="T23" s="129"/>
      <c r="U23" s="129"/>
      <c r="V23" s="100"/>
      <c r="W23" s="10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</row>
    <row r="24" spans="1:33" s="117" customFormat="1" ht="12.75" customHeight="1" hidden="1">
      <c r="A24" s="60"/>
      <c r="B24" s="61"/>
      <c r="C24" s="69"/>
      <c r="D24" s="34"/>
      <c r="E24" s="34"/>
      <c r="F24" s="34"/>
      <c r="G24" s="34"/>
      <c r="H24" s="34"/>
      <c r="I24" s="34"/>
      <c r="J24" s="34"/>
      <c r="K24" s="121"/>
      <c r="L24" s="124"/>
      <c r="M24" s="124"/>
      <c r="N24" s="100"/>
      <c r="O24" s="100"/>
      <c r="P24" s="125"/>
      <c r="Q24" s="100"/>
      <c r="R24" s="129"/>
      <c r="S24" s="129"/>
      <c r="T24" s="129"/>
      <c r="U24" s="129"/>
      <c r="V24" s="100"/>
      <c r="W24" s="10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</row>
    <row r="25" spans="1:43" ht="12.75" customHeight="1">
      <c r="A25" s="15" t="s">
        <v>18</v>
      </c>
      <c r="B25" s="37"/>
      <c r="C25" s="38"/>
      <c r="D25" s="39"/>
      <c r="E25" s="39"/>
      <c r="F25" s="39"/>
      <c r="G25" s="39" t="s">
        <v>19</v>
      </c>
      <c r="H25" s="39" t="s">
        <v>19</v>
      </c>
      <c r="I25" s="39" t="s">
        <v>19</v>
      </c>
      <c r="J25" s="39"/>
      <c r="K25" s="121"/>
      <c r="L25" s="124"/>
      <c r="M25" s="124"/>
      <c r="N25" s="100"/>
      <c r="O25" s="100"/>
      <c r="P25" s="125"/>
      <c r="Q25" s="100"/>
      <c r="R25" s="129"/>
      <c r="S25" s="129"/>
      <c r="T25" s="129"/>
      <c r="U25" s="129"/>
      <c r="V25" s="102"/>
      <c r="W25" s="10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</row>
    <row r="26" spans="1:43" ht="12.75" customHeight="1">
      <c r="A26" s="66" t="s">
        <v>43</v>
      </c>
      <c r="B26" s="35">
        <v>42597</v>
      </c>
      <c r="C26" s="36">
        <v>0.006</v>
      </c>
      <c r="D26" s="67">
        <v>10000000</v>
      </c>
      <c r="E26" s="67">
        <f aca="true" t="shared" si="1" ref="E26:E39">ROUND(SUM(F26-D26),0)</f>
        <v>0</v>
      </c>
      <c r="F26" s="67">
        <v>10000000</v>
      </c>
      <c r="G26" s="67">
        <v>9980495</v>
      </c>
      <c r="H26" s="67">
        <f aca="true" t="shared" si="2" ref="H26:H39">ROUND(SUM(I26-G26),0)</f>
        <v>15832</v>
      </c>
      <c r="I26" s="67">
        <v>9996327</v>
      </c>
      <c r="J26" s="67">
        <v>2214</v>
      </c>
      <c r="K26" s="127"/>
      <c r="L26" s="124"/>
      <c r="M26" s="124"/>
      <c r="N26" s="100"/>
      <c r="O26" s="100"/>
      <c r="P26" s="125"/>
      <c r="Q26" s="100"/>
      <c r="R26" s="129"/>
      <c r="S26" s="129"/>
      <c r="T26" s="129"/>
      <c r="U26" s="129"/>
      <c r="V26" s="102"/>
      <c r="W26" s="10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43" ht="12.75" customHeight="1">
      <c r="A27" s="66" t="s">
        <v>52</v>
      </c>
      <c r="B27" s="35">
        <v>42681</v>
      </c>
      <c r="C27" s="36">
        <v>0.00565</v>
      </c>
      <c r="D27" s="67">
        <v>9994285</v>
      </c>
      <c r="E27" s="67">
        <f t="shared" si="1"/>
        <v>213</v>
      </c>
      <c r="F27" s="67">
        <v>9994498</v>
      </c>
      <c r="G27" s="67">
        <v>9923401</v>
      </c>
      <c r="H27" s="67">
        <f t="shared" si="2"/>
        <v>39761</v>
      </c>
      <c r="I27" s="67">
        <v>9963162</v>
      </c>
      <c r="J27" s="67">
        <v>17009</v>
      </c>
      <c r="K27" s="121"/>
      <c r="L27" s="124"/>
      <c r="M27" s="124"/>
      <c r="N27" s="100"/>
      <c r="O27" s="100"/>
      <c r="P27" s="125"/>
      <c r="Q27" s="100"/>
      <c r="R27" s="129"/>
      <c r="S27" s="129"/>
      <c r="T27" s="129"/>
      <c r="U27" s="129"/>
      <c r="V27" s="102"/>
      <c r="W27" s="10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</row>
    <row r="28" spans="1:43" ht="12.75" customHeight="1">
      <c r="A28" s="66" t="s">
        <v>41</v>
      </c>
      <c r="B28" s="35">
        <v>42709</v>
      </c>
      <c r="C28" s="36">
        <v>0.00625</v>
      </c>
      <c r="D28" s="67">
        <v>10000000</v>
      </c>
      <c r="E28" s="67">
        <f t="shared" si="1"/>
        <v>0</v>
      </c>
      <c r="F28" s="67">
        <v>10000000</v>
      </c>
      <c r="G28" s="67">
        <v>9958633</v>
      </c>
      <c r="H28" s="67">
        <f t="shared" si="2"/>
        <v>23812</v>
      </c>
      <c r="I28" s="67">
        <v>9982445</v>
      </c>
      <c r="J28" s="67">
        <v>14799</v>
      </c>
      <c r="K28" s="121"/>
      <c r="L28" s="124"/>
      <c r="M28" s="124"/>
      <c r="N28" s="100"/>
      <c r="O28" s="100"/>
      <c r="P28" s="125"/>
      <c r="Q28" s="100"/>
      <c r="R28" s="129"/>
      <c r="S28" s="129"/>
      <c r="T28" s="129"/>
      <c r="U28" s="129"/>
      <c r="V28" s="102"/>
      <c r="W28" s="10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</row>
    <row r="29" spans="1:43" ht="12.75" customHeight="1">
      <c r="A29" s="66" t="s">
        <v>41</v>
      </c>
      <c r="B29" s="35">
        <v>42765</v>
      </c>
      <c r="C29" s="36">
        <v>0.007</v>
      </c>
      <c r="D29" s="67">
        <v>10000000</v>
      </c>
      <c r="E29" s="67">
        <f t="shared" si="1"/>
        <v>0</v>
      </c>
      <c r="F29" s="67">
        <v>10000000</v>
      </c>
      <c r="G29" s="67">
        <v>9952559</v>
      </c>
      <c r="H29" s="67">
        <f t="shared" si="2"/>
        <v>16275</v>
      </c>
      <c r="I29" s="67">
        <v>9968834</v>
      </c>
      <c r="J29" s="67">
        <v>6124</v>
      </c>
      <c r="K29" s="101"/>
      <c r="L29" s="100"/>
      <c r="M29" s="100"/>
      <c r="N29" s="100"/>
      <c r="O29" s="100"/>
      <c r="P29" s="125"/>
      <c r="Q29" s="100"/>
      <c r="R29" s="129"/>
      <c r="S29" s="129"/>
      <c r="T29" s="129"/>
      <c r="U29" s="129"/>
      <c r="V29" s="100"/>
      <c r="W29" s="100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</row>
    <row r="30" spans="1:23" s="94" customFormat="1" ht="12.75" customHeight="1">
      <c r="A30" s="66" t="s">
        <v>43</v>
      </c>
      <c r="B30" s="35">
        <v>42765</v>
      </c>
      <c r="C30" s="36">
        <v>0.00633</v>
      </c>
      <c r="D30" s="67">
        <v>10152022</v>
      </c>
      <c r="E30" s="67">
        <f t="shared" si="1"/>
        <v>-5156</v>
      </c>
      <c r="F30" s="67">
        <v>10146866</v>
      </c>
      <c r="G30" s="67">
        <v>10097600</v>
      </c>
      <c r="H30" s="67">
        <f t="shared" si="2"/>
        <v>9100</v>
      </c>
      <c r="I30" s="67">
        <v>10106700</v>
      </c>
      <c r="J30" s="67">
        <v>10959</v>
      </c>
      <c r="K30" s="127"/>
      <c r="L30" s="124"/>
      <c r="M30" s="124"/>
      <c r="N30" s="100"/>
      <c r="O30" s="142"/>
      <c r="P30" s="125"/>
      <c r="Q30" s="100"/>
      <c r="R30" s="129"/>
      <c r="S30" s="129"/>
      <c r="T30" s="129"/>
      <c r="U30" s="129"/>
      <c r="V30" s="100"/>
      <c r="W30" s="100"/>
    </row>
    <row r="31" spans="1:23" s="94" customFormat="1" ht="12.75" customHeight="1">
      <c r="A31" s="66" t="s">
        <v>43</v>
      </c>
      <c r="B31" s="35">
        <v>42765</v>
      </c>
      <c r="C31" s="36">
        <v>0.0075</v>
      </c>
      <c r="D31" s="67">
        <v>10000000</v>
      </c>
      <c r="E31" s="67">
        <f t="shared" si="1"/>
        <v>0</v>
      </c>
      <c r="F31" s="67">
        <v>10000000</v>
      </c>
      <c r="G31" s="67">
        <v>9955076</v>
      </c>
      <c r="H31" s="67">
        <f t="shared" si="2"/>
        <v>21606</v>
      </c>
      <c r="I31" s="67">
        <v>9976682</v>
      </c>
      <c r="J31" s="67">
        <v>6575</v>
      </c>
      <c r="K31" s="127"/>
      <c r="L31" s="124"/>
      <c r="M31" s="124"/>
      <c r="N31" s="100"/>
      <c r="O31" s="142"/>
      <c r="P31" s="125"/>
      <c r="Q31" s="100"/>
      <c r="R31" s="129"/>
      <c r="S31" s="129"/>
      <c r="T31" s="129"/>
      <c r="U31" s="129"/>
      <c r="V31" s="100"/>
      <c r="W31" s="100"/>
    </row>
    <row r="32" spans="1:23" s="94" customFormat="1" ht="12.75" customHeight="1">
      <c r="A32" s="66" t="s">
        <v>43</v>
      </c>
      <c r="B32" s="35">
        <v>42787</v>
      </c>
      <c r="C32" s="36">
        <v>0.00805</v>
      </c>
      <c r="D32" s="67">
        <v>9998719</v>
      </c>
      <c r="E32" s="67">
        <f t="shared" si="1"/>
        <v>42</v>
      </c>
      <c r="F32" s="67">
        <v>9998761.17</v>
      </c>
      <c r="G32" s="67">
        <v>9951086</v>
      </c>
      <c r="H32" s="67">
        <f t="shared" si="2"/>
        <v>23325</v>
      </c>
      <c r="I32" s="67">
        <v>9974411</v>
      </c>
      <c r="J32" s="67">
        <v>2171</v>
      </c>
      <c r="K32" s="127"/>
      <c r="L32" s="124"/>
      <c r="M32" s="124"/>
      <c r="N32" s="100"/>
      <c r="O32" s="142"/>
      <c r="P32" s="125"/>
      <c r="Q32" s="100"/>
      <c r="R32" s="129"/>
      <c r="S32" s="129"/>
      <c r="T32" s="129"/>
      <c r="U32" s="129"/>
      <c r="V32" s="100"/>
      <c r="W32" s="100"/>
    </row>
    <row r="33" spans="1:23" s="94" customFormat="1" ht="12.75" customHeight="1">
      <c r="A33" s="66" t="s">
        <v>52</v>
      </c>
      <c r="B33" s="35">
        <v>42787</v>
      </c>
      <c r="C33" s="36">
        <v>0.00825</v>
      </c>
      <c r="D33" s="67">
        <v>9998719</v>
      </c>
      <c r="E33" s="67">
        <f t="shared" si="1"/>
        <v>42</v>
      </c>
      <c r="F33" s="67">
        <v>9998761</v>
      </c>
      <c r="G33" s="67">
        <v>9971682</v>
      </c>
      <c r="H33" s="67">
        <f t="shared" si="2"/>
        <v>9833</v>
      </c>
      <c r="I33" s="67">
        <v>9981515</v>
      </c>
      <c r="J33" s="67">
        <v>2218</v>
      </c>
      <c r="K33" s="127"/>
      <c r="L33" s="124"/>
      <c r="M33" s="124"/>
      <c r="N33" s="100"/>
      <c r="O33" s="142"/>
      <c r="P33" s="125"/>
      <c r="Q33" s="100"/>
      <c r="R33" s="129"/>
      <c r="S33" s="129"/>
      <c r="T33" s="129"/>
      <c r="U33" s="129"/>
      <c r="V33" s="100"/>
      <c r="W33" s="100"/>
    </row>
    <row r="34" spans="1:23" s="94" customFormat="1" ht="12.75" customHeight="1">
      <c r="A34" s="66" t="s">
        <v>55</v>
      </c>
      <c r="B34" s="35">
        <v>42800</v>
      </c>
      <c r="C34" s="36">
        <v>0.008</v>
      </c>
      <c r="D34" s="67">
        <v>19995128</v>
      </c>
      <c r="E34" s="67">
        <f t="shared" si="1"/>
        <v>159</v>
      </c>
      <c r="F34" s="67">
        <v>19995287</v>
      </c>
      <c r="G34" s="67">
        <v>19882518</v>
      </c>
      <c r="H34" s="67">
        <f t="shared" si="2"/>
        <v>48474</v>
      </c>
      <c r="I34" s="67">
        <v>19930992</v>
      </c>
      <c r="J34" s="67">
        <v>78027</v>
      </c>
      <c r="K34" s="127"/>
      <c r="L34" s="124"/>
      <c r="M34" s="124"/>
      <c r="N34" s="100"/>
      <c r="O34" s="142"/>
      <c r="P34" s="125"/>
      <c r="Q34" s="100"/>
      <c r="R34" s="129"/>
      <c r="S34" s="129"/>
      <c r="T34" s="129"/>
      <c r="U34" s="129"/>
      <c r="V34" s="100"/>
      <c r="W34" s="100"/>
    </row>
    <row r="35" spans="1:23" s="94" customFormat="1" ht="12.75" customHeight="1">
      <c r="A35" s="66" t="s">
        <v>52</v>
      </c>
      <c r="B35" s="35">
        <v>42864</v>
      </c>
      <c r="C35" s="36">
        <v>0.0064</v>
      </c>
      <c r="D35" s="67">
        <v>9986133</v>
      </c>
      <c r="E35" s="67">
        <f t="shared" si="1"/>
        <v>424</v>
      </c>
      <c r="F35" s="67">
        <v>9986557</v>
      </c>
      <c r="G35" s="67">
        <v>9873700</v>
      </c>
      <c r="H35" s="67">
        <f t="shared" si="2"/>
        <v>28120</v>
      </c>
      <c r="I35" s="67">
        <v>9901820</v>
      </c>
      <c r="J35" s="67">
        <v>19989</v>
      </c>
      <c r="K35" s="127"/>
      <c r="L35" s="124"/>
      <c r="M35" s="124"/>
      <c r="N35" s="100"/>
      <c r="O35" s="142"/>
      <c r="P35" s="125"/>
      <c r="Q35" s="100"/>
      <c r="R35" s="129"/>
      <c r="S35" s="129"/>
      <c r="T35" s="129"/>
      <c r="U35" s="129"/>
      <c r="V35" s="100"/>
      <c r="W35" s="100"/>
    </row>
    <row r="36" spans="1:23" s="94" customFormat="1" ht="12.75" customHeight="1">
      <c r="A36" s="66" t="s">
        <v>43</v>
      </c>
      <c r="B36" s="35">
        <v>42877</v>
      </c>
      <c r="C36" s="36">
        <v>0.0071</v>
      </c>
      <c r="D36" s="67">
        <v>9997191</v>
      </c>
      <c r="E36" s="67">
        <f t="shared" si="1"/>
        <v>85</v>
      </c>
      <c r="F36" s="67">
        <v>9997276</v>
      </c>
      <c r="G36" s="67">
        <v>9861700</v>
      </c>
      <c r="H36" s="67">
        <f t="shared" si="2"/>
        <v>28300</v>
      </c>
      <c r="I36" s="67">
        <v>9890000</v>
      </c>
      <c r="J36" s="67">
        <v>19370</v>
      </c>
      <c r="K36" s="127"/>
      <c r="L36" s="124"/>
      <c r="M36" s="124"/>
      <c r="N36" s="100"/>
      <c r="O36" s="142"/>
      <c r="P36" s="125"/>
      <c r="Q36" s="100"/>
      <c r="R36" s="129"/>
      <c r="S36" s="129"/>
      <c r="T36" s="129"/>
      <c r="U36" s="129"/>
      <c r="V36" s="100"/>
      <c r="W36" s="100"/>
    </row>
    <row r="37" spans="1:23" s="94" customFormat="1" ht="12.75" customHeight="1">
      <c r="A37" s="66" t="s">
        <v>42</v>
      </c>
      <c r="B37" s="35">
        <v>42895</v>
      </c>
      <c r="C37" s="36">
        <v>0.01258</v>
      </c>
      <c r="D37" s="67">
        <v>9997664</v>
      </c>
      <c r="E37" s="67">
        <f t="shared" si="1"/>
        <v>69</v>
      </c>
      <c r="F37" s="67">
        <v>9997733</v>
      </c>
      <c r="G37" s="67">
        <v>10056597</v>
      </c>
      <c r="H37" s="67">
        <f t="shared" si="2"/>
        <v>19226</v>
      </c>
      <c r="I37" s="67">
        <v>10075823</v>
      </c>
      <c r="J37" s="67">
        <v>28572</v>
      </c>
      <c r="K37" s="127"/>
      <c r="L37" s="124"/>
      <c r="M37" s="124"/>
      <c r="N37" s="100"/>
      <c r="O37" s="142"/>
      <c r="P37" s="125"/>
      <c r="Q37" s="100"/>
      <c r="R37" s="129"/>
      <c r="S37" s="129"/>
      <c r="T37" s="129"/>
      <c r="U37" s="129"/>
      <c r="V37" s="100"/>
      <c r="W37" s="100"/>
    </row>
    <row r="38" spans="1:23" s="94" customFormat="1" ht="12.75" customHeight="1">
      <c r="A38" s="66" t="s">
        <v>52</v>
      </c>
      <c r="B38" s="35">
        <v>43151</v>
      </c>
      <c r="C38" s="36">
        <v>0.0133</v>
      </c>
      <c r="D38" s="67">
        <v>10000000</v>
      </c>
      <c r="E38" s="67">
        <f t="shared" si="1"/>
        <v>0</v>
      </c>
      <c r="F38" s="67">
        <v>10000000</v>
      </c>
      <c r="G38" s="67">
        <v>9974109</v>
      </c>
      <c r="H38" s="67">
        <f t="shared" si="2"/>
        <v>11904</v>
      </c>
      <c r="I38" s="67">
        <v>9986013</v>
      </c>
      <c r="J38" s="67">
        <v>3270</v>
      </c>
      <c r="K38" s="127"/>
      <c r="L38" s="124"/>
      <c r="M38" s="124"/>
      <c r="N38" s="100"/>
      <c r="O38" s="142"/>
      <c r="P38" s="125"/>
      <c r="Q38" s="100"/>
      <c r="R38" s="129"/>
      <c r="S38" s="129"/>
      <c r="T38" s="129"/>
      <c r="U38" s="129"/>
      <c r="V38" s="100"/>
      <c r="W38" s="100"/>
    </row>
    <row r="39" spans="1:23" s="94" customFormat="1" ht="12.75" customHeight="1">
      <c r="A39" s="66" t="s">
        <v>42</v>
      </c>
      <c r="B39" s="35">
        <v>43157</v>
      </c>
      <c r="C39" s="36">
        <v>0.013</v>
      </c>
      <c r="D39" s="67">
        <v>10000000</v>
      </c>
      <c r="E39" s="67">
        <f t="shared" si="1"/>
        <v>0</v>
      </c>
      <c r="F39" s="67">
        <v>10000000</v>
      </c>
      <c r="G39" s="67">
        <v>9984701</v>
      </c>
      <c r="H39" s="67">
        <f t="shared" si="2"/>
        <v>9107</v>
      </c>
      <c r="I39" s="67">
        <v>9993808</v>
      </c>
      <c r="J39" s="67">
        <v>1066</v>
      </c>
      <c r="K39" s="127"/>
      <c r="L39" s="124"/>
      <c r="M39" s="124"/>
      <c r="N39" s="100"/>
      <c r="O39" s="142"/>
      <c r="P39" s="125"/>
      <c r="Q39" s="100"/>
      <c r="R39" s="129"/>
      <c r="S39" s="129"/>
      <c r="T39" s="129"/>
      <c r="U39" s="129"/>
      <c r="V39" s="100"/>
      <c r="W39" s="100"/>
    </row>
    <row r="40" spans="1:23" s="94" customFormat="1" ht="12.75" customHeight="1">
      <c r="A40" s="17"/>
      <c r="B40" s="35"/>
      <c r="C40" s="36"/>
      <c r="D40" s="67"/>
      <c r="E40" s="67"/>
      <c r="F40" s="67"/>
      <c r="G40" s="67"/>
      <c r="H40" s="67"/>
      <c r="I40" s="67"/>
      <c r="J40" s="67"/>
      <c r="K40" s="127"/>
      <c r="L40" s="124"/>
      <c r="M40" s="124"/>
      <c r="N40" s="100"/>
      <c r="O40" s="142"/>
      <c r="P40" s="125"/>
      <c r="Q40" s="100"/>
      <c r="R40" s="129"/>
      <c r="S40" s="129"/>
      <c r="T40" s="129"/>
      <c r="U40" s="129"/>
      <c r="V40" s="100"/>
      <c r="W40" s="100"/>
    </row>
    <row r="41" spans="1:23" s="94" customFormat="1" ht="12.75" customHeight="1">
      <c r="A41" s="17" t="s">
        <v>20</v>
      </c>
      <c r="B41" s="40"/>
      <c r="C41" s="36"/>
      <c r="D41" s="71">
        <f aca="true" t="shared" si="3" ref="D41:J41">SUM(D26:D40)</f>
        <v>150119861</v>
      </c>
      <c r="E41" s="71">
        <f t="shared" si="3"/>
        <v>-4122</v>
      </c>
      <c r="F41" s="71">
        <f t="shared" si="3"/>
        <v>150115739.17000002</v>
      </c>
      <c r="G41" s="71">
        <f t="shared" si="3"/>
        <v>149423857</v>
      </c>
      <c r="H41" s="71">
        <f t="shared" si="3"/>
        <v>304675</v>
      </c>
      <c r="I41" s="71">
        <f t="shared" si="3"/>
        <v>149728532</v>
      </c>
      <c r="J41" s="71">
        <f t="shared" si="3"/>
        <v>212363</v>
      </c>
      <c r="K41" s="127"/>
      <c r="L41" s="124"/>
      <c r="M41" s="124"/>
      <c r="N41" s="100"/>
      <c r="O41" s="142"/>
      <c r="P41" s="125"/>
      <c r="Q41" s="100"/>
      <c r="R41" s="129"/>
      <c r="S41" s="129"/>
      <c r="T41" s="129"/>
      <c r="U41" s="129"/>
      <c r="V41" s="100"/>
      <c r="W41" s="100"/>
    </row>
    <row r="42" spans="1:23" s="94" customFormat="1" ht="12.75" customHeight="1">
      <c r="A42" s="26"/>
      <c r="B42" s="41"/>
      <c r="C42" s="42"/>
      <c r="D42" s="34"/>
      <c r="E42" s="34"/>
      <c r="F42" s="34"/>
      <c r="G42" s="34"/>
      <c r="H42" s="34"/>
      <c r="I42" s="34"/>
      <c r="J42" s="34"/>
      <c r="K42" s="127"/>
      <c r="L42" s="124"/>
      <c r="M42" s="124"/>
      <c r="N42" s="100"/>
      <c r="O42" s="142"/>
      <c r="P42" s="125"/>
      <c r="Q42" s="100"/>
      <c r="R42" s="129"/>
      <c r="S42" s="129"/>
      <c r="T42" s="129"/>
      <c r="U42" s="129"/>
      <c r="V42" s="100"/>
      <c r="W42" s="100"/>
    </row>
    <row r="43" spans="1:23" s="94" customFormat="1" ht="12.75" customHeight="1" thickBot="1">
      <c r="A43" s="43" t="s">
        <v>21</v>
      </c>
      <c r="B43" s="28"/>
      <c r="C43" s="43"/>
      <c r="D43" s="44">
        <f aca="true" t="shared" si="4" ref="D43:J43">+D41+D23+D19</f>
        <v>252404225</v>
      </c>
      <c r="E43" s="44">
        <f t="shared" si="4"/>
        <v>-18368181</v>
      </c>
      <c r="F43" s="44">
        <f t="shared" si="4"/>
        <v>234036044.17000002</v>
      </c>
      <c r="G43" s="44">
        <f t="shared" si="4"/>
        <v>252080957.43</v>
      </c>
      <c r="H43" s="44">
        <f t="shared" si="4"/>
        <v>-17972012.43</v>
      </c>
      <c r="I43" s="44">
        <f t="shared" si="4"/>
        <v>234108945</v>
      </c>
      <c r="J43" s="44">
        <f t="shared" si="4"/>
        <v>224566</v>
      </c>
      <c r="K43" s="127"/>
      <c r="L43" s="124"/>
      <c r="M43" s="124"/>
      <c r="N43" s="100"/>
      <c r="O43" s="142"/>
      <c r="P43" s="125"/>
      <c r="Q43" s="100"/>
      <c r="R43" s="129"/>
      <c r="S43" s="129"/>
      <c r="T43" s="129"/>
      <c r="U43" s="129"/>
      <c r="V43" s="100"/>
      <c r="W43" s="100"/>
    </row>
    <row r="44" spans="1:23" s="94" customFormat="1" ht="12.75" customHeight="1" thickTop="1">
      <c r="A44" s="45"/>
      <c r="B44" s="16"/>
      <c r="C44" s="15"/>
      <c r="D44" s="189"/>
      <c r="E44" s="34"/>
      <c r="F44" s="34"/>
      <c r="G44" s="34"/>
      <c r="H44" s="34"/>
      <c r="I44" s="34"/>
      <c r="J44" s="34"/>
      <c r="K44" s="127"/>
      <c r="L44" s="124"/>
      <c r="M44" s="124"/>
      <c r="N44" s="100"/>
      <c r="O44" s="100"/>
      <c r="P44" s="125"/>
      <c r="Q44" s="100"/>
      <c r="R44" s="129"/>
      <c r="S44" s="129"/>
      <c r="T44" s="129"/>
      <c r="U44" s="129"/>
      <c r="V44" s="100"/>
      <c r="W44" s="100"/>
    </row>
    <row r="45" spans="1:23" s="94" customFormat="1" ht="12.75" customHeight="1">
      <c r="A45" s="15"/>
      <c r="B45" s="16"/>
      <c r="C45" s="15"/>
      <c r="D45" s="17"/>
      <c r="E45" s="17"/>
      <c r="F45" s="17"/>
      <c r="G45" s="18"/>
      <c r="H45" s="17"/>
      <c r="I45" s="17"/>
      <c r="J45" s="17"/>
      <c r="K45" s="127"/>
      <c r="L45" s="124"/>
      <c r="M45" s="124"/>
      <c r="N45" s="100"/>
      <c r="O45" s="100"/>
      <c r="P45" s="125"/>
      <c r="Q45" s="100"/>
      <c r="R45" s="129"/>
      <c r="S45" s="129"/>
      <c r="T45" s="129"/>
      <c r="U45" s="129"/>
      <c r="V45" s="100"/>
      <c r="W45" s="100"/>
    </row>
    <row r="46" spans="1:23" ht="12.75" customHeight="1">
      <c r="A46" s="15" t="s">
        <v>22</v>
      </c>
      <c r="B46" s="16"/>
      <c r="C46" s="17"/>
      <c r="D46" s="17"/>
      <c r="E46" s="17"/>
      <c r="F46" s="17" t="s">
        <v>23</v>
      </c>
      <c r="G46" s="18"/>
      <c r="H46" s="17"/>
      <c r="I46" s="46"/>
      <c r="J46" s="46"/>
      <c r="K46" s="100"/>
      <c r="L46" s="100"/>
      <c r="M46" s="100"/>
      <c r="N46" s="100"/>
      <c r="O46" s="100"/>
      <c r="P46" s="125"/>
      <c r="Q46" s="100"/>
      <c r="R46" s="102"/>
      <c r="S46" s="102"/>
      <c r="T46" s="102"/>
      <c r="U46" s="102"/>
      <c r="V46" s="100"/>
      <c r="W46" s="100"/>
    </row>
    <row r="47" spans="1:23" ht="12.75" customHeight="1">
      <c r="A47" s="15" t="s">
        <v>24</v>
      </c>
      <c r="B47" s="16"/>
      <c r="C47" s="47">
        <f>C50-C49-C48</f>
        <v>0.36</v>
      </c>
      <c r="D47" s="48"/>
      <c r="E47" s="17"/>
      <c r="F47" s="17" t="s">
        <v>25</v>
      </c>
      <c r="G47" s="18"/>
      <c r="H47" s="49">
        <v>0.36</v>
      </c>
      <c r="I47" s="17"/>
      <c r="J47" s="17"/>
      <c r="K47" s="148"/>
      <c r="L47" s="100"/>
      <c r="M47" s="100"/>
      <c r="N47" s="100"/>
      <c r="O47" s="100"/>
      <c r="P47" s="101"/>
      <c r="Q47" s="149"/>
      <c r="R47" s="102"/>
      <c r="S47" s="102"/>
      <c r="T47" s="102"/>
      <c r="U47" s="102"/>
      <c r="V47" s="102"/>
      <c r="W47" s="100"/>
    </row>
    <row r="48" spans="1:23" ht="12.75" customHeight="1">
      <c r="A48" s="15" t="s">
        <v>27</v>
      </c>
      <c r="B48" s="50"/>
      <c r="C48" s="49">
        <v>0.64</v>
      </c>
      <c r="D48" s="48"/>
      <c r="E48" s="17"/>
      <c r="F48" s="17" t="s">
        <v>26</v>
      </c>
      <c r="G48" s="18"/>
      <c r="H48" s="49">
        <v>0</v>
      </c>
      <c r="I48" s="17"/>
      <c r="J48" s="17"/>
      <c r="K48" s="148"/>
      <c r="L48" s="124"/>
      <c r="M48" s="124"/>
      <c r="N48" s="100"/>
      <c r="O48" s="100"/>
      <c r="P48" s="151"/>
      <c r="Q48" s="116"/>
      <c r="R48" s="152"/>
      <c r="S48" s="152"/>
      <c r="T48" s="152"/>
      <c r="U48" s="152"/>
      <c r="V48" s="100"/>
      <c r="W48" s="100"/>
    </row>
    <row r="49" spans="1:23" ht="12.75" customHeight="1">
      <c r="A49" s="77" t="s">
        <v>51</v>
      </c>
      <c r="B49" s="16"/>
      <c r="C49" s="49">
        <f>ROUND(I23/I43,2)</f>
        <v>0</v>
      </c>
      <c r="D49" s="48"/>
      <c r="E49" s="17"/>
      <c r="F49" s="17" t="s">
        <v>28</v>
      </c>
      <c r="G49" s="18"/>
      <c r="H49" s="49">
        <v>0</v>
      </c>
      <c r="I49" s="17"/>
      <c r="J49" s="17"/>
      <c r="K49" s="100"/>
      <c r="L49" s="100"/>
      <c r="M49" s="100"/>
      <c r="N49" s="100"/>
      <c r="O49" s="100"/>
      <c r="P49" s="153"/>
      <c r="Q49" s="103"/>
      <c r="R49" s="154"/>
      <c r="S49" s="154"/>
      <c r="T49" s="154"/>
      <c r="U49" s="154"/>
      <c r="V49" s="100"/>
      <c r="W49" s="100"/>
    </row>
    <row r="50" spans="1:23" ht="12.75" customHeight="1" thickBot="1">
      <c r="A50" s="15"/>
      <c r="B50" s="16"/>
      <c r="C50" s="78">
        <v>1</v>
      </c>
      <c r="D50" s="48"/>
      <c r="E50" s="17"/>
      <c r="F50" s="17" t="s">
        <v>29</v>
      </c>
      <c r="G50" s="18"/>
      <c r="H50" s="51">
        <v>0.64</v>
      </c>
      <c r="I50" s="17"/>
      <c r="J50" s="17"/>
      <c r="K50" s="148"/>
      <c r="L50" s="100"/>
      <c r="M50" s="100"/>
      <c r="N50" s="100"/>
      <c r="O50" s="100"/>
      <c r="P50" s="101"/>
      <c r="Q50" s="100"/>
      <c r="R50" s="102"/>
      <c r="S50" s="102"/>
      <c r="T50" s="102"/>
      <c r="U50" s="102"/>
      <c r="V50" s="100"/>
      <c r="W50" s="100"/>
    </row>
    <row r="51" spans="1:23" ht="12.75" customHeight="1" thickBot="1" thickTop="1">
      <c r="A51" s="15"/>
      <c r="B51" s="16"/>
      <c r="C51" s="15"/>
      <c r="D51" s="17"/>
      <c r="E51" s="17"/>
      <c r="F51" s="17"/>
      <c r="G51" s="18"/>
      <c r="H51" s="52">
        <v>1</v>
      </c>
      <c r="I51" s="17"/>
      <c r="J51" s="17"/>
      <c r="K51" s="100"/>
      <c r="L51" s="100"/>
      <c r="M51" s="100"/>
      <c r="N51" s="100"/>
      <c r="O51" s="100"/>
      <c r="P51" s="101"/>
      <c r="Q51" s="100"/>
      <c r="R51" s="159"/>
      <c r="S51" s="102"/>
      <c r="T51" s="102"/>
      <c r="U51" s="102"/>
      <c r="V51" s="100"/>
      <c r="W51" s="100"/>
    </row>
    <row r="52" spans="1:23" ht="12.75" customHeight="1" thickTop="1">
      <c r="A52" s="15"/>
      <c r="B52" s="16"/>
      <c r="C52" s="17"/>
      <c r="D52" s="17"/>
      <c r="E52" s="17"/>
      <c r="F52" s="17"/>
      <c r="G52" s="18"/>
      <c r="H52" s="17"/>
      <c r="I52" s="17"/>
      <c r="J52" s="17"/>
      <c r="K52" s="100"/>
      <c r="L52" s="100"/>
      <c r="M52" s="100"/>
      <c r="N52" s="100"/>
      <c r="O52" s="100"/>
      <c r="P52" s="101"/>
      <c r="Q52" s="100"/>
      <c r="R52" s="161"/>
      <c r="S52" s="159"/>
      <c r="T52" s="102"/>
      <c r="U52" s="102"/>
      <c r="V52" s="100"/>
      <c r="W52" s="100"/>
    </row>
    <row r="53" spans="1:23" ht="12.75" customHeight="1">
      <c r="A53" s="17" t="s">
        <v>30</v>
      </c>
      <c r="B53" s="16"/>
      <c r="C53" s="53" t="s">
        <v>31</v>
      </c>
      <c r="D53" s="17"/>
      <c r="E53" s="17"/>
      <c r="F53" s="17"/>
      <c r="G53" s="18"/>
      <c r="H53" s="53" t="s">
        <v>31</v>
      </c>
      <c r="I53" s="17"/>
      <c r="J53" s="17"/>
      <c r="K53" s="100"/>
      <c r="L53" s="100"/>
      <c r="M53" s="100"/>
      <c r="N53" s="100"/>
      <c r="O53" s="100"/>
      <c r="P53" s="101"/>
      <c r="Q53" s="100"/>
      <c r="R53" s="102"/>
      <c r="S53" s="161"/>
      <c r="T53" s="159"/>
      <c r="U53" s="102"/>
      <c r="V53" s="100"/>
      <c r="W53" s="100"/>
    </row>
    <row r="54" spans="1:23" ht="12.75" customHeight="1">
      <c r="A54" s="17"/>
      <c r="B54" s="19"/>
      <c r="C54" s="17"/>
      <c r="D54" s="17"/>
      <c r="E54" s="17"/>
      <c r="F54" s="17"/>
      <c r="G54" s="18"/>
      <c r="H54" s="17"/>
      <c r="I54" s="17"/>
      <c r="J54" s="17"/>
      <c r="K54" s="100"/>
      <c r="L54" s="100"/>
      <c r="M54" s="100"/>
      <c r="N54" s="100"/>
      <c r="O54" s="100"/>
      <c r="P54" s="101"/>
      <c r="Q54" s="100"/>
      <c r="R54" s="102"/>
      <c r="S54" s="102"/>
      <c r="T54" s="161"/>
      <c r="U54" s="159"/>
      <c r="V54" s="100"/>
      <c r="W54" s="100"/>
    </row>
    <row r="55" spans="1:23" ht="12.75" customHeight="1">
      <c r="A55" s="17" t="s">
        <v>32</v>
      </c>
      <c r="B55" s="19"/>
      <c r="C55" s="54">
        <v>0.0056</v>
      </c>
      <c r="D55" s="17"/>
      <c r="E55" s="17" t="s">
        <v>32</v>
      </c>
      <c r="F55" s="17"/>
      <c r="G55" s="18"/>
      <c r="H55" s="54">
        <v>0.0056</v>
      </c>
      <c r="I55" s="17"/>
      <c r="J55" s="17"/>
      <c r="K55" s="100"/>
      <c r="L55" s="100"/>
      <c r="M55" s="100"/>
      <c r="N55" s="100"/>
      <c r="O55" s="100"/>
      <c r="P55" s="101"/>
      <c r="Q55" s="100"/>
      <c r="R55" s="102"/>
      <c r="S55" s="102"/>
      <c r="T55" s="102"/>
      <c r="U55" s="161"/>
      <c r="V55" s="100"/>
      <c r="W55" s="100"/>
    </row>
    <row r="56" spans="1:23" ht="12.75" customHeight="1">
      <c r="A56" s="17" t="s">
        <v>33</v>
      </c>
      <c r="B56" s="19"/>
      <c r="C56" s="55">
        <v>0.00029615384615384627</v>
      </c>
      <c r="D56" s="17"/>
      <c r="E56" s="17" t="s">
        <v>34</v>
      </c>
      <c r="F56" s="17"/>
      <c r="G56" s="18"/>
      <c r="H56" s="55">
        <v>0.0005576923076923078</v>
      </c>
      <c r="I56" s="17"/>
      <c r="J56" s="17"/>
      <c r="K56" s="100"/>
      <c r="L56" s="100"/>
      <c r="M56" s="100"/>
      <c r="N56" s="100"/>
      <c r="O56" s="100"/>
      <c r="P56" s="101"/>
      <c r="Q56" s="100"/>
      <c r="R56" s="102"/>
      <c r="S56" s="102"/>
      <c r="T56" s="102"/>
      <c r="U56" s="102"/>
      <c r="V56" s="100"/>
      <c r="W56" s="100"/>
    </row>
    <row r="57" spans="1:23" ht="12.75" customHeight="1">
      <c r="A57" s="17"/>
      <c r="B57" s="19"/>
      <c r="C57" s="17"/>
      <c r="D57" s="17"/>
      <c r="E57" s="17"/>
      <c r="F57" s="17"/>
      <c r="G57" s="18"/>
      <c r="H57" s="17"/>
      <c r="I57" s="17"/>
      <c r="J57" s="17"/>
      <c r="K57" s="100"/>
      <c r="L57" s="100"/>
      <c r="M57" s="100"/>
      <c r="N57" s="100"/>
      <c r="O57" s="100"/>
      <c r="P57" s="101"/>
      <c r="Q57" s="100"/>
      <c r="R57" s="102"/>
      <c r="S57" s="102"/>
      <c r="T57" s="102"/>
      <c r="U57" s="102"/>
      <c r="V57" s="100"/>
      <c r="W57" s="100"/>
    </row>
    <row r="58" spans="1:23" ht="12.75" customHeight="1" thickBot="1">
      <c r="A58" s="17" t="s">
        <v>35</v>
      </c>
      <c r="B58" s="19"/>
      <c r="C58" s="56">
        <f>C55-C56</f>
        <v>0.005303846153846154</v>
      </c>
      <c r="D58" s="17"/>
      <c r="E58" s="17" t="s">
        <v>35</v>
      </c>
      <c r="F58" s="17"/>
      <c r="G58" s="18" t="s">
        <v>19</v>
      </c>
      <c r="H58" s="56">
        <f>H55-H56</f>
        <v>0.005042307692307692</v>
      </c>
      <c r="I58" s="17"/>
      <c r="J58" s="17"/>
      <c r="K58" s="100"/>
      <c r="L58" s="100"/>
      <c r="M58" s="100"/>
      <c r="N58" s="100"/>
      <c r="O58" s="100"/>
      <c r="P58" s="101"/>
      <c r="Q58" s="100"/>
      <c r="R58" s="102"/>
      <c r="S58" s="102"/>
      <c r="T58" s="102"/>
      <c r="U58" s="102"/>
      <c r="V58" s="100"/>
      <c r="W58" s="100"/>
    </row>
    <row r="59" spans="1:23" s="94" customFormat="1" ht="12.75" customHeight="1" thickTop="1">
      <c r="A59" s="17"/>
      <c r="B59" s="19"/>
      <c r="C59" s="17"/>
      <c r="D59" s="17"/>
      <c r="E59" s="17"/>
      <c r="F59" s="17"/>
      <c r="G59" s="18"/>
      <c r="H59" s="17"/>
      <c r="I59" s="17"/>
      <c r="J59" s="17"/>
      <c r="K59" s="100"/>
      <c r="L59" s="100"/>
      <c r="M59" s="100"/>
      <c r="N59" s="100"/>
      <c r="O59" s="100"/>
      <c r="P59" s="101"/>
      <c r="Q59" s="100"/>
      <c r="R59" s="102"/>
      <c r="S59" s="102"/>
      <c r="T59" s="102"/>
      <c r="U59" s="102"/>
      <c r="V59" s="100"/>
      <c r="W59" s="100"/>
    </row>
    <row r="60" spans="1:23" s="94" customFormat="1" ht="12.75" customHeight="1">
      <c r="A60" s="15"/>
      <c r="B60" s="16"/>
      <c r="C60" s="15"/>
      <c r="D60" s="17"/>
      <c r="E60" s="17"/>
      <c r="F60" s="17"/>
      <c r="G60" s="18"/>
      <c r="H60" s="17"/>
      <c r="I60" s="17"/>
      <c r="J60" s="17"/>
      <c r="K60" s="100"/>
      <c r="L60" s="100"/>
      <c r="M60" s="100"/>
      <c r="N60" s="100"/>
      <c r="O60" s="100"/>
      <c r="P60" s="101"/>
      <c r="Q60" s="100"/>
      <c r="R60" s="102"/>
      <c r="S60" s="102"/>
      <c r="T60" s="102"/>
      <c r="U60" s="102"/>
      <c r="V60" s="100"/>
      <c r="W60" s="100"/>
    </row>
    <row r="61" spans="1:23" s="94" customFormat="1" ht="12.75" customHeight="1">
      <c r="A61" s="15" t="s">
        <v>36</v>
      </c>
      <c r="B61" s="16"/>
      <c r="C61" s="15"/>
      <c r="D61" s="17"/>
      <c r="E61" s="17"/>
      <c r="F61" s="17"/>
      <c r="G61" s="18"/>
      <c r="H61" s="17"/>
      <c r="I61" s="17"/>
      <c r="J61" s="17"/>
      <c r="K61" s="100"/>
      <c r="L61" s="100"/>
      <c r="M61" s="100"/>
      <c r="N61" s="100"/>
      <c r="O61" s="100"/>
      <c r="P61" s="101"/>
      <c r="Q61" s="100"/>
      <c r="R61" s="102"/>
      <c r="S61" s="102"/>
      <c r="T61" s="102"/>
      <c r="U61" s="102"/>
      <c r="V61" s="100"/>
      <c r="W61" s="100"/>
    </row>
    <row r="62" spans="1:23" s="94" customFormat="1" ht="12.75" customHeight="1">
      <c r="A62" s="15" t="s">
        <v>37</v>
      </c>
      <c r="B62" s="16"/>
      <c r="C62" s="15"/>
      <c r="D62" s="17"/>
      <c r="E62" s="17"/>
      <c r="F62" s="17"/>
      <c r="G62" s="18"/>
      <c r="H62" s="17"/>
      <c r="I62" s="17"/>
      <c r="J62" s="17"/>
      <c r="K62" s="169"/>
      <c r="L62" s="100"/>
      <c r="M62" s="100"/>
      <c r="N62" s="100"/>
      <c r="O62" s="100"/>
      <c r="P62" s="101"/>
      <c r="Q62" s="100"/>
      <c r="R62" s="102"/>
      <c r="S62" s="102"/>
      <c r="T62" s="102"/>
      <c r="U62" s="102"/>
      <c r="V62" s="100"/>
      <c r="W62" s="100"/>
    </row>
    <row r="63" spans="1:23" s="94" customFormat="1" ht="12.75" customHeight="1">
      <c r="A63" s="15"/>
      <c r="B63" s="16"/>
      <c r="C63" s="15"/>
      <c r="D63" s="17"/>
      <c r="E63" s="17"/>
      <c r="F63" s="17"/>
      <c r="G63" s="18"/>
      <c r="H63" s="17"/>
      <c r="I63" s="17"/>
      <c r="J63" s="17"/>
      <c r="K63" s="170"/>
      <c r="L63" s="100"/>
      <c r="M63" s="100"/>
      <c r="N63" s="100"/>
      <c r="O63" s="100"/>
      <c r="P63" s="101"/>
      <c r="Q63" s="100"/>
      <c r="R63" s="102"/>
      <c r="S63" s="102"/>
      <c r="T63" s="102"/>
      <c r="U63" s="102"/>
      <c r="V63" s="100"/>
      <c r="W63" s="100"/>
    </row>
    <row r="64" spans="1:23" ht="12.75" customHeight="1">
      <c r="A64" s="15"/>
      <c r="B64" s="16"/>
      <c r="C64" s="15"/>
      <c r="D64" s="17"/>
      <c r="E64" s="17"/>
      <c r="F64" s="17"/>
      <c r="G64" s="18"/>
      <c r="H64" s="17"/>
      <c r="I64" s="17"/>
      <c r="J64" s="17"/>
      <c r="K64" s="100"/>
      <c r="L64" s="100"/>
      <c r="M64" s="100"/>
      <c r="N64" s="100"/>
      <c r="O64" s="100"/>
      <c r="P64" s="101"/>
      <c r="Q64" s="100"/>
      <c r="R64" s="102"/>
      <c r="S64" s="102"/>
      <c r="T64" s="102"/>
      <c r="U64" s="102"/>
      <c r="V64" s="100"/>
      <c r="W64" s="100"/>
    </row>
    <row r="65" spans="1:23" ht="12.75" customHeight="1">
      <c r="A65" s="15"/>
      <c r="B65" s="16"/>
      <c r="C65" s="15"/>
      <c r="D65" s="17"/>
      <c r="E65" s="17"/>
      <c r="F65" s="17"/>
      <c r="G65" s="18"/>
      <c r="H65" s="17"/>
      <c r="I65" s="17"/>
      <c r="J65" s="17"/>
      <c r="K65" s="100"/>
      <c r="L65" s="100"/>
      <c r="M65" s="100"/>
      <c r="N65" s="100"/>
      <c r="O65" s="100"/>
      <c r="P65" s="101"/>
      <c r="Q65" s="100"/>
      <c r="R65" s="102"/>
      <c r="S65" s="102"/>
      <c r="T65" s="102"/>
      <c r="U65" s="102"/>
      <c r="V65" s="100"/>
      <c r="W65" s="100"/>
    </row>
    <row r="66" spans="1:23" ht="12.75" customHeight="1">
      <c r="A66" s="15"/>
      <c r="B66" s="16"/>
      <c r="C66" s="15"/>
      <c r="D66" s="17"/>
      <c r="E66" s="17"/>
      <c r="F66" s="17"/>
      <c r="G66" s="18"/>
      <c r="H66" s="17"/>
      <c r="I66" s="17"/>
      <c r="J66" s="17"/>
      <c r="K66" s="100"/>
      <c r="L66" s="100"/>
      <c r="M66" s="100"/>
      <c r="N66" s="100"/>
      <c r="O66" s="100"/>
      <c r="P66" s="101"/>
      <c r="Q66" s="100"/>
      <c r="R66" s="102"/>
      <c r="S66" s="102"/>
      <c r="T66" s="102"/>
      <c r="U66" s="102"/>
      <c r="V66" s="100"/>
      <c r="W66" s="100"/>
    </row>
    <row r="67" spans="1:23" ht="12.75" customHeight="1">
      <c r="A67" s="15"/>
      <c r="B67" s="16"/>
      <c r="C67" s="15"/>
      <c r="D67" s="17"/>
      <c r="E67" s="17"/>
      <c r="F67" s="17"/>
      <c r="G67" s="18"/>
      <c r="H67" s="17"/>
      <c r="I67" s="17"/>
      <c r="J67" s="17"/>
      <c r="K67" s="100"/>
      <c r="L67" s="100"/>
      <c r="M67" s="100"/>
      <c r="N67" s="100"/>
      <c r="O67" s="100"/>
      <c r="P67" s="101"/>
      <c r="Q67" s="100"/>
      <c r="R67" s="102"/>
      <c r="S67" s="102"/>
      <c r="T67" s="102"/>
      <c r="U67" s="102"/>
      <c r="V67" s="100"/>
      <c r="W67" s="100"/>
    </row>
    <row r="68" spans="1:23" ht="12.75" customHeight="1">
      <c r="A68" s="7"/>
      <c r="B68" s="8"/>
      <c r="C68" s="7"/>
      <c r="D68" s="57"/>
      <c r="E68" s="17"/>
      <c r="F68" s="59"/>
      <c r="G68" s="58"/>
      <c r="H68" s="59"/>
      <c r="I68" s="21"/>
      <c r="J68" s="17"/>
      <c r="K68" s="100"/>
      <c r="L68" s="100"/>
      <c r="M68" s="100"/>
      <c r="N68" s="100"/>
      <c r="O68" s="100"/>
      <c r="P68" s="101"/>
      <c r="Q68" s="100"/>
      <c r="R68" s="102"/>
      <c r="S68" s="102"/>
      <c r="T68" s="102"/>
      <c r="U68" s="102"/>
      <c r="V68" s="100"/>
      <c r="W68" s="100"/>
    </row>
    <row r="69" spans="1:23" ht="12.75" customHeight="1">
      <c r="A69" s="62" t="s">
        <v>44</v>
      </c>
      <c r="B69" s="16"/>
      <c r="C69" s="15"/>
      <c r="D69" s="17"/>
      <c r="E69" s="17"/>
      <c r="F69" s="64"/>
      <c r="G69" s="16"/>
      <c r="H69" s="15"/>
      <c r="I69" s="17"/>
      <c r="J69" s="21"/>
      <c r="K69" s="100"/>
      <c r="L69" s="100"/>
      <c r="M69" s="100"/>
      <c r="N69" s="100"/>
      <c r="O69" s="100"/>
      <c r="P69" s="101"/>
      <c r="Q69" s="100"/>
      <c r="R69" s="102"/>
      <c r="S69" s="102"/>
      <c r="T69" s="102"/>
      <c r="U69" s="102"/>
      <c r="V69" s="100"/>
      <c r="W69" s="100"/>
    </row>
    <row r="70" spans="1:23" ht="12.75" customHeight="1">
      <c r="A70" s="62" t="s">
        <v>45</v>
      </c>
      <c r="B70" s="16"/>
      <c r="C70" s="15"/>
      <c r="D70" s="17"/>
      <c r="E70" s="17"/>
      <c r="F70" s="64"/>
      <c r="G70" s="16"/>
      <c r="H70" s="15"/>
      <c r="I70" s="17"/>
      <c r="J70" s="17"/>
      <c r="K70" s="100"/>
      <c r="L70" s="100"/>
      <c r="M70" s="100"/>
      <c r="N70" s="100"/>
      <c r="O70" s="100"/>
      <c r="P70" s="101"/>
      <c r="Q70" s="100"/>
      <c r="R70" s="102"/>
      <c r="S70" s="102"/>
      <c r="T70" s="102"/>
      <c r="U70" s="102"/>
      <c r="V70" s="100"/>
      <c r="W70" s="100"/>
    </row>
    <row r="71" spans="1:23" ht="12.75" customHeight="1">
      <c r="A71" s="15" t="s">
        <v>46</v>
      </c>
      <c r="B71" s="16"/>
      <c r="C71" s="15"/>
      <c r="D71" s="17"/>
      <c r="E71" s="17"/>
      <c r="F71" s="64"/>
      <c r="G71" s="16"/>
      <c r="H71" s="15"/>
      <c r="I71" s="17"/>
      <c r="J71" s="17"/>
      <c r="K71" s="100"/>
      <c r="L71" s="100"/>
      <c r="M71" s="100"/>
      <c r="N71" s="100"/>
      <c r="O71" s="100"/>
      <c r="P71" s="101"/>
      <c r="Q71" s="100"/>
      <c r="R71" s="102"/>
      <c r="S71" s="102"/>
      <c r="T71" s="102"/>
      <c r="U71" s="102"/>
      <c r="V71" s="100"/>
      <c r="W71" s="100"/>
    </row>
    <row r="72" spans="1:43" s="97" customFormat="1" ht="12.75" customHeight="1">
      <c r="A72" s="63" t="s">
        <v>47</v>
      </c>
      <c r="B72" s="50"/>
      <c r="C72" s="15"/>
      <c r="D72" s="17"/>
      <c r="E72" s="17"/>
      <c r="F72" s="65"/>
      <c r="G72" s="50"/>
      <c r="H72" s="15"/>
      <c r="I72" s="17"/>
      <c r="J72" s="17"/>
      <c r="K72" s="100"/>
      <c r="L72" s="100"/>
      <c r="M72" s="100"/>
      <c r="N72" s="100"/>
      <c r="O72" s="100"/>
      <c r="P72" s="101"/>
      <c r="Q72" s="100"/>
      <c r="R72" s="102"/>
      <c r="S72" s="102"/>
      <c r="T72" s="102"/>
      <c r="U72" s="102"/>
      <c r="V72" s="100"/>
      <c r="W72" s="100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</row>
    <row r="73" spans="1:43" s="97" customFormat="1" ht="12.75" customHeight="1">
      <c r="A73" s="15"/>
      <c r="B73" s="16"/>
      <c r="C73" s="15"/>
      <c r="D73" s="17"/>
      <c r="E73" s="17"/>
      <c r="F73" s="17"/>
      <c r="G73" s="18"/>
      <c r="H73" s="17"/>
      <c r="I73" s="17"/>
      <c r="J73" s="17"/>
      <c r="K73" s="100"/>
      <c r="L73" s="100"/>
      <c r="M73" s="100"/>
      <c r="N73" s="100"/>
      <c r="O73" s="100"/>
      <c r="P73" s="101"/>
      <c r="Q73" s="100"/>
      <c r="R73" s="102"/>
      <c r="S73" s="102"/>
      <c r="T73" s="102"/>
      <c r="U73" s="102"/>
      <c r="V73" s="100"/>
      <c r="W73" s="100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</row>
    <row r="74" spans="1:43" s="97" customFormat="1" ht="12.75" customHeight="1">
      <c r="A74" s="15" t="s">
        <v>38</v>
      </c>
      <c r="B74" s="16"/>
      <c r="C74" s="15"/>
      <c r="D74" s="17"/>
      <c r="E74" s="17"/>
      <c r="F74" s="15"/>
      <c r="G74" s="18"/>
      <c r="H74" s="17"/>
      <c r="I74" s="17"/>
      <c r="J74" s="17"/>
      <c r="K74" s="100"/>
      <c r="L74" s="100"/>
      <c r="M74" s="100"/>
      <c r="N74" s="100"/>
      <c r="O74" s="100"/>
      <c r="P74" s="101"/>
      <c r="Q74" s="100"/>
      <c r="R74" s="102"/>
      <c r="S74" s="102"/>
      <c r="T74" s="102"/>
      <c r="U74" s="102"/>
      <c r="V74" s="100"/>
      <c r="W74" s="100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</row>
    <row r="75" spans="1:23" ht="12.75" customHeight="1">
      <c r="A75" s="15" t="s">
        <v>0</v>
      </c>
      <c r="B75" s="16"/>
      <c r="C75" s="15"/>
      <c r="D75" s="17"/>
      <c r="E75" s="17"/>
      <c r="F75" s="15"/>
      <c r="G75" s="18"/>
      <c r="H75" s="17"/>
      <c r="I75" s="17"/>
      <c r="J75" s="17"/>
      <c r="K75" s="100"/>
      <c r="L75" s="100"/>
      <c r="M75" s="100"/>
      <c r="N75" s="100"/>
      <c r="O75" s="100"/>
      <c r="P75" s="101"/>
      <c r="Q75" s="100"/>
      <c r="R75" s="102"/>
      <c r="S75" s="102"/>
      <c r="T75" s="102"/>
      <c r="U75" s="102"/>
      <c r="V75" s="100"/>
      <c r="W75" s="100"/>
    </row>
    <row r="76" spans="1:43" s="97" customFormat="1" ht="12.75" customHeight="1">
      <c r="A76" s="15" t="s">
        <v>39</v>
      </c>
      <c r="B76" s="16"/>
      <c r="C76" s="15"/>
      <c r="D76" s="17"/>
      <c r="E76" s="17"/>
      <c r="F76" s="15"/>
      <c r="G76" s="18"/>
      <c r="H76" s="17"/>
      <c r="I76" s="17"/>
      <c r="J76" s="17"/>
      <c r="K76" s="100"/>
      <c r="L76" s="100"/>
      <c r="M76" s="100"/>
      <c r="N76" s="100"/>
      <c r="O76" s="100"/>
      <c r="P76" s="101"/>
      <c r="Q76" s="100"/>
      <c r="R76" s="102"/>
      <c r="S76" s="102"/>
      <c r="T76" s="102"/>
      <c r="U76" s="102"/>
      <c r="V76" s="100"/>
      <c r="W76" s="100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</row>
    <row r="77" spans="1:23" ht="12.75" customHeight="1">
      <c r="A77" s="15" t="s">
        <v>40</v>
      </c>
      <c r="B77" s="16"/>
      <c r="C77" s="15"/>
      <c r="D77" s="17"/>
      <c r="E77" s="17"/>
      <c r="F77" s="15"/>
      <c r="G77" s="18"/>
      <c r="H77" s="17"/>
      <c r="I77" s="17"/>
      <c r="J77" s="17"/>
      <c r="K77" s="100"/>
      <c r="L77" s="100"/>
      <c r="M77" s="100"/>
      <c r="N77" s="100"/>
      <c r="O77" s="100"/>
      <c r="P77" s="101"/>
      <c r="Q77" s="100"/>
      <c r="R77" s="102"/>
      <c r="S77" s="102"/>
      <c r="T77" s="102"/>
      <c r="U77" s="102"/>
      <c r="V77" s="100"/>
      <c r="W77" s="100"/>
    </row>
    <row r="78" spans="1:23" ht="12.75" customHeight="1">
      <c r="A78" s="15"/>
      <c r="B78" s="16"/>
      <c r="C78" s="15"/>
      <c r="D78" s="17"/>
      <c r="E78" s="17"/>
      <c r="F78" s="17"/>
      <c r="G78" s="18"/>
      <c r="H78" s="17"/>
      <c r="I78" s="17"/>
      <c r="J78" s="17"/>
      <c r="K78" s="100"/>
      <c r="L78" s="100"/>
      <c r="M78" s="100"/>
      <c r="N78" s="100"/>
      <c r="O78" s="100"/>
      <c r="P78" s="101"/>
      <c r="Q78" s="100"/>
      <c r="R78" s="102"/>
      <c r="S78" s="102"/>
      <c r="T78" s="102"/>
      <c r="U78" s="102"/>
      <c r="V78" s="100"/>
      <c r="W78" s="100"/>
    </row>
    <row r="79" spans="1:23" ht="12.75" customHeight="1">
      <c r="A79" s="15"/>
      <c r="B79" s="16"/>
      <c r="C79" s="15"/>
      <c r="D79" s="17"/>
      <c r="E79" s="17"/>
      <c r="F79" s="17"/>
      <c r="G79" s="18"/>
      <c r="H79" s="17"/>
      <c r="I79" s="17"/>
      <c r="J79" s="17"/>
      <c r="K79" s="100"/>
      <c r="L79" s="100"/>
      <c r="M79" s="100"/>
      <c r="N79" s="100"/>
      <c r="O79" s="100"/>
      <c r="P79" s="101"/>
      <c r="Q79" s="100"/>
      <c r="R79" s="102"/>
      <c r="S79" s="102"/>
      <c r="T79" s="102"/>
      <c r="U79" s="102"/>
      <c r="V79" s="100"/>
      <c r="W79" s="100"/>
    </row>
    <row r="80" spans="1:23" ht="12.75" customHeight="1">
      <c r="A80" s="15"/>
      <c r="B80" s="16"/>
      <c r="C80" s="15"/>
      <c r="D80" s="17"/>
      <c r="E80" s="17"/>
      <c r="F80" s="17"/>
      <c r="G80" s="18"/>
      <c r="H80" s="17"/>
      <c r="I80" s="17"/>
      <c r="J80" s="17"/>
      <c r="K80" s="100"/>
      <c r="L80" s="100"/>
      <c r="M80" s="100"/>
      <c r="N80" s="100"/>
      <c r="O80" s="100"/>
      <c r="P80" s="101"/>
      <c r="Q80" s="100"/>
      <c r="R80" s="102"/>
      <c r="S80" s="102"/>
      <c r="T80" s="102"/>
      <c r="U80" s="102"/>
      <c r="V80" s="100"/>
      <c r="W80" s="100"/>
    </row>
    <row r="81" spans="1:23" ht="12.75" customHeight="1">
      <c r="A81" s="15"/>
      <c r="B81" s="16"/>
      <c r="C81" s="15"/>
      <c r="D81" s="17"/>
      <c r="E81" s="17"/>
      <c r="F81" s="17"/>
      <c r="G81" s="18"/>
      <c r="H81" s="17"/>
      <c r="I81" s="17"/>
      <c r="J81" s="17"/>
      <c r="K81" s="100"/>
      <c r="L81" s="100"/>
      <c r="M81" s="100"/>
      <c r="N81" s="100"/>
      <c r="O81" s="100"/>
      <c r="P81" s="101"/>
      <c r="Q81" s="100"/>
      <c r="R81" s="102"/>
      <c r="S81" s="102"/>
      <c r="T81" s="102"/>
      <c r="U81" s="102"/>
      <c r="V81" s="100"/>
      <c r="W81" s="100"/>
    </row>
    <row r="82" spans="1:23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7"/>
      <c r="K82" s="100"/>
      <c r="L82" s="100"/>
      <c r="M82" s="100"/>
      <c r="N82" s="100"/>
      <c r="O82" s="100"/>
      <c r="P82" s="101"/>
      <c r="Q82" s="100"/>
      <c r="R82" s="102"/>
      <c r="S82" s="102"/>
      <c r="T82" s="102"/>
      <c r="U82" s="102"/>
      <c r="V82" s="100"/>
      <c r="W82" s="100"/>
    </row>
    <row r="83" spans="1:43" s="97" customFormat="1" ht="12.75">
      <c r="A83" s="15"/>
      <c r="B83" s="15"/>
      <c r="C83" s="15"/>
      <c r="D83" s="15"/>
      <c r="E83" s="15"/>
      <c r="F83" s="15"/>
      <c r="G83" s="15"/>
      <c r="H83" s="15"/>
      <c r="I83" s="15"/>
      <c r="J83" s="17"/>
      <c r="K83" s="100"/>
      <c r="L83" s="100"/>
      <c r="M83" s="100"/>
      <c r="N83" s="100"/>
      <c r="O83" s="100"/>
      <c r="P83" s="101"/>
      <c r="Q83" s="100"/>
      <c r="R83" s="102"/>
      <c r="S83" s="102"/>
      <c r="T83" s="102"/>
      <c r="U83" s="102"/>
      <c r="V83" s="100"/>
      <c r="W83" s="100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</row>
    <row r="84" spans="1:43" s="97" customFormat="1" ht="12.75">
      <c r="A84" s="17"/>
      <c r="B84" s="19"/>
      <c r="C84" s="17"/>
      <c r="D84" s="17"/>
      <c r="E84" s="17"/>
      <c r="F84" s="17"/>
      <c r="G84" s="18"/>
      <c r="H84" s="17"/>
      <c r="I84" s="17"/>
      <c r="J84" s="17"/>
      <c r="K84" s="100"/>
      <c r="L84" s="100"/>
      <c r="M84" s="100"/>
      <c r="N84" s="100"/>
      <c r="O84" s="100"/>
      <c r="P84" s="101"/>
      <c r="Q84" s="100"/>
      <c r="R84" s="102"/>
      <c r="S84" s="102"/>
      <c r="T84" s="102"/>
      <c r="U84" s="102"/>
      <c r="V84" s="100"/>
      <c r="W84" s="100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</row>
    <row r="85" spans="1:43" s="97" customFormat="1" ht="12.75">
      <c r="A85" s="17"/>
      <c r="B85" s="19"/>
      <c r="C85" s="17"/>
      <c r="D85" s="17"/>
      <c r="E85" s="17"/>
      <c r="F85" s="17"/>
      <c r="G85" s="18"/>
      <c r="H85" s="17"/>
      <c r="I85" s="17"/>
      <c r="J85" s="17"/>
      <c r="K85" s="100"/>
      <c r="L85" s="100"/>
      <c r="M85" s="178"/>
      <c r="N85" s="100"/>
      <c r="O85" s="100"/>
      <c r="P85" s="101"/>
      <c r="Q85" s="100"/>
      <c r="R85" s="102"/>
      <c r="S85" s="102"/>
      <c r="T85" s="102"/>
      <c r="U85" s="102"/>
      <c r="V85" s="100"/>
      <c r="W85" s="100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</row>
    <row r="86" spans="1:43" s="97" customFormat="1" ht="12.75">
      <c r="A86" s="17"/>
      <c r="B86" s="19"/>
      <c r="C86" s="17"/>
      <c r="D86" s="17"/>
      <c r="E86" s="17"/>
      <c r="F86" s="17"/>
      <c r="G86" s="18"/>
      <c r="H86" s="17"/>
      <c r="I86" s="17"/>
      <c r="J86" s="17"/>
      <c r="K86" s="89"/>
      <c r="L86" s="100"/>
      <c r="M86" s="111"/>
      <c r="N86" s="89"/>
      <c r="O86" s="100"/>
      <c r="P86" s="101"/>
      <c r="Q86" s="100"/>
      <c r="R86" s="102"/>
      <c r="S86" s="102"/>
      <c r="T86" s="102"/>
      <c r="U86" s="102"/>
      <c r="V86" s="100"/>
      <c r="W86" s="100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</row>
    <row r="87" spans="1:43" s="97" customFormat="1" ht="12.75">
      <c r="A87" s="17"/>
      <c r="B87" s="19"/>
      <c r="C87" s="17"/>
      <c r="D87" s="17"/>
      <c r="E87" s="17"/>
      <c r="F87" s="17"/>
      <c r="G87" s="18"/>
      <c r="H87" s="17"/>
      <c r="I87" s="17"/>
      <c r="J87" s="17"/>
      <c r="K87" s="124"/>
      <c r="L87" s="100"/>
      <c r="M87" s="111"/>
      <c r="N87" s="124"/>
      <c r="O87" s="100"/>
      <c r="P87" s="101"/>
      <c r="Q87" s="100"/>
      <c r="R87" s="102"/>
      <c r="S87" s="102"/>
      <c r="T87" s="102"/>
      <c r="U87" s="102"/>
      <c r="V87" s="100"/>
      <c r="W87" s="100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</row>
    <row r="88" spans="1:43" s="97" customFormat="1" ht="12.75">
      <c r="A88" s="17"/>
      <c r="B88" s="19"/>
      <c r="C88" s="17"/>
      <c r="D88" s="17"/>
      <c r="E88" s="17"/>
      <c r="F88" s="17"/>
      <c r="G88" s="18"/>
      <c r="H88" s="17"/>
      <c r="I88" s="17"/>
      <c r="J88" s="17"/>
      <c r="K88" s="181"/>
      <c r="L88" s="169"/>
      <c r="M88" s="111"/>
      <c r="N88" s="181"/>
      <c r="O88" s="169"/>
      <c r="P88" s="101"/>
      <c r="Q88" s="100"/>
      <c r="R88" s="102"/>
      <c r="S88" s="102"/>
      <c r="T88" s="102"/>
      <c r="U88" s="102"/>
      <c r="V88" s="100"/>
      <c r="W88" s="100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</row>
    <row r="89" spans="1:43" s="97" customFormat="1" ht="12.75">
      <c r="A89" s="17"/>
      <c r="B89" s="19"/>
      <c r="C89" s="17"/>
      <c r="D89" s="17"/>
      <c r="E89" s="17"/>
      <c r="F89" s="17"/>
      <c r="G89" s="18"/>
      <c r="H89" s="17"/>
      <c r="I89" s="17"/>
      <c r="J89" s="17"/>
      <c r="K89" s="182"/>
      <c r="L89" s="100"/>
      <c r="M89" s="111"/>
      <c r="N89" s="182"/>
      <c r="O89" s="100"/>
      <c r="P89" s="101"/>
      <c r="Q89" s="100"/>
      <c r="R89" s="102"/>
      <c r="S89" s="102"/>
      <c r="T89" s="102"/>
      <c r="U89" s="102"/>
      <c r="V89" s="100"/>
      <c r="W89" s="100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</row>
    <row r="90" spans="1:43" s="97" customFormat="1" ht="12.75">
      <c r="A90" s="17"/>
      <c r="B90" s="19"/>
      <c r="C90" s="17"/>
      <c r="D90" s="17"/>
      <c r="E90" s="17"/>
      <c r="F90" s="17"/>
      <c r="G90" s="18"/>
      <c r="H90" s="17"/>
      <c r="I90" s="17"/>
      <c r="J90" s="17"/>
      <c r="K90" s="100"/>
      <c r="L90" s="100"/>
      <c r="M90" s="111"/>
      <c r="N90" s="100"/>
      <c r="O90" s="100"/>
      <c r="P90" s="101"/>
      <c r="Q90" s="100"/>
      <c r="R90" s="102"/>
      <c r="S90" s="102"/>
      <c r="T90" s="102"/>
      <c r="U90" s="102"/>
      <c r="V90" s="100"/>
      <c r="W90" s="100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</row>
    <row r="91" spans="1:23" ht="12.75">
      <c r="A91" s="17"/>
      <c r="B91" s="19"/>
      <c r="C91" s="17"/>
      <c r="D91" s="17"/>
      <c r="E91" s="17"/>
      <c r="F91" s="17"/>
      <c r="G91" s="18"/>
      <c r="H91" s="17"/>
      <c r="I91" s="17"/>
      <c r="J91" s="17"/>
      <c r="K91" s="111"/>
      <c r="L91" s="100"/>
      <c r="M91" s="111"/>
      <c r="N91" s="111"/>
      <c r="O91" s="100"/>
      <c r="P91" s="101"/>
      <c r="Q91" s="100"/>
      <c r="R91" s="102"/>
      <c r="S91" s="102"/>
      <c r="T91" s="102"/>
      <c r="U91" s="102"/>
      <c r="V91" s="100"/>
      <c r="W91" s="100"/>
    </row>
    <row r="92" spans="1:23" ht="12.75">
      <c r="A92" s="100"/>
      <c r="B92" s="111"/>
      <c r="C92" s="100"/>
      <c r="D92" s="111"/>
      <c r="E92" s="111"/>
      <c r="F92" s="100"/>
      <c r="G92" s="111"/>
      <c r="H92" s="111"/>
      <c r="I92" s="100"/>
      <c r="J92" s="111"/>
      <c r="K92" s="111"/>
      <c r="L92" s="100"/>
      <c r="M92" s="111"/>
      <c r="N92" s="111"/>
      <c r="O92" s="100"/>
      <c r="P92" s="101"/>
      <c r="Q92" s="100"/>
      <c r="R92" s="102"/>
      <c r="S92" s="102"/>
      <c r="T92" s="102"/>
      <c r="U92" s="102"/>
      <c r="V92" s="100"/>
      <c r="W92" s="100"/>
    </row>
    <row r="93" spans="1:23" ht="12.75">
      <c r="A93" s="100"/>
      <c r="B93" s="111"/>
      <c r="C93" s="100"/>
      <c r="D93" s="183"/>
      <c r="E93" s="183"/>
      <c r="F93" s="183"/>
      <c r="G93" s="111"/>
      <c r="H93" s="183"/>
      <c r="I93" s="183"/>
      <c r="J93" s="111"/>
      <c r="K93" s="183"/>
      <c r="L93" s="183"/>
      <c r="M93" s="111"/>
      <c r="N93" s="183"/>
      <c r="O93" s="183"/>
      <c r="P93" s="101"/>
      <c r="Q93" s="100"/>
      <c r="R93" s="102"/>
      <c r="S93" s="102"/>
      <c r="T93" s="102"/>
      <c r="U93" s="102"/>
      <c r="V93" s="100"/>
      <c r="W93" s="100"/>
    </row>
    <row r="94" spans="1:23" ht="12.75">
      <c r="A94" s="100"/>
      <c r="B94" s="111"/>
      <c r="C94" s="100"/>
      <c r="D94" s="100"/>
      <c r="E94" s="184"/>
      <c r="F94" s="100"/>
      <c r="G94" s="111"/>
      <c r="H94" s="184"/>
      <c r="I94" s="100"/>
      <c r="J94" s="111"/>
      <c r="K94" s="184"/>
      <c r="L94" s="100"/>
      <c r="M94" s="111"/>
      <c r="N94" s="184"/>
      <c r="O94" s="100"/>
      <c r="P94" s="101"/>
      <c r="Q94" s="100"/>
      <c r="R94" s="102"/>
      <c r="S94" s="102"/>
      <c r="T94" s="102"/>
      <c r="U94" s="102"/>
      <c r="V94" s="100"/>
      <c r="W94" s="100"/>
    </row>
    <row r="95" spans="1:23" ht="12.75">
      <c r="A95" s="100"/>
      <c r="B95" s="111"/>
      <c r="C95" s="100"/>
      <c r="D95" s="100"/>
      <c r="E95" s="100"/>
      <c r="F95" s="100"/>
      <c r="G95" s="111"/>
      <c r="H95" s="100"/>
      <c r="I95" s="100"/>
      <c r="J95" s="111"/>
      <c r="K95" s="100"/>
      <c r="L95" s="100"/>
      <c r="M95" s="111"/>
      <c r="N95" s="100"/>
      <c r="O95" s="100"/>
      <c r="P95" s="101"/>
      <c r="Q95" s="100"/>
      <c r="R95" s="102"/>
      <c r="S95" s="102"/>
      <c r="T95" s="102"/>
      <c r="U95" s="102"/>
      <c r="V95" s="100"/>
      <c r="W95" s="100"/>
    </row>
    <row r="96" spans="1:18" ht="12.75">
      <c r="A96" s="100"/>
      <c r="B96" s="111"/>
      <c r="C96" s="100"/>
      <c r="D96" s="100"/>
      <c r="E96" s="100"/>
      <c r="F96" s="100"/>
      <c r="G96" s="111"/>
      <c r="H96" s="100"/>
      <c r="I96" s="100"/>
      <c r="J96" s="111"/>
      <c r="K96" s="100"/>
      <c r="L96" s="100"/>
      <c r="M96" s="111"/>
      <c r="N96" s="100"/>
      <c r="O96" s="100"/>
      <c r="P96" s="101"/>
      <c r="Q96" s="100"/>
      <c r="R96" s="102"/>
    </row>
    <row r="97" spans="1:43" s="97" customFormat="1" ht="12.75">
      <c r="A97" s="185"/>
      <c r="B97" s="111"/>
      <c r="C97" s="100"/>
      <c r="D97" s="186"/>
      <c r="E97" s="187"/>
      <c r="F97" s="100"/>
      <c r="G97" s="186"/>
      <c r="H97" s="187"/>
      <c r="I97" s="100"/>
      <c r="J97" s="186"/>
      <c r="K97" s="187"/>
      <c r="L97" s="100"/>
      <c r="M97" s="186"/>
      <c r="N97" s="187"/>
      <c r="O97" s="100"/>
      <c r="P97" s="101"/>
      <c r="Q97" s="100"/>
      <c r="R97" s="102"/>
      <c r="S97" s="98"/>
      <c r="T97" s="99"/>
      <c r="U97" s="99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</row>
    <row r="98" spans="1:43" s="97" customFormat="1" ht="12.75">
      <c r="A98" s="185"/>
      <c r="B98" s="111"/>
      <c r="C98" s="100"/>
      <c r="D98" s="186"/>
      <c r="E98" s="187"/>
      <c r="F98" s="100"/>
      <c r="G98" s="186"/>
      <c r="H98" s="187"/>
      <c r="I98" s="100"/>
      <c r="J98" s="186"/>
      <c r="K98" s="187"/>
      <c r="L98" s="100"/>
      <c r="M98" s="186"/>
      <c r="N98" s="187"/>
      <c r="O98" s="100"/>
      <c r="P98" s="101"/>
      <c r="Q98" s="100"/>
      <c r="R98" s="102"/>
      <c r="S98" s="98"/>
      <c r="T98" s="99"/>
      <c r="U98" s="99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</row>
    <row r="99" spans="1:43" s="97" customFormat="1" ht="12.75">
      <c r="A99" s="100"/>
      <c r="B99" s="111"/>
      <c r="C99" s="100"/>
      <c r="D99" s="186"/>
      <c r="E99" s="187"/>
      <c r="F99" s="100"/>
      <c r="G99" s="186"/>
      <c r="H99" s="187"/>
      <c r="I99" s="100"/>
      <c r="J99" s="186"/>
      <c r="K99" s="187"/>
      <c r="L99" s="100"/>
      <c r="M99" s="186"/>
      <c r="N99" s="187"/>
      <c r="O99" s="100"/>
      <c r="P99" s="101"/>
      <c r="Q99" s="100"/>
      <c r="R99" s="102"/>
      <c r="S99" s="98"/>
      <c r="T99" s="99"/>
      <c r="U99" s="99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</row>
    <row r="100" spans="1:43" s="97" customFormat="1" ht="12.75">
      <c r="A100" s="185"/>
      <c r="B100" s="111"/>
      <c r="C100" s="100"/>
      <c r="D100" s="186"/>
      <c r="E100" s="187"/>
      <c r="F100" s="100"/>
      <c r="G100" s="186"/>
      <c r="H100" s="187"/>
      <c r="I100" s="100"/>
      <c r="J100" s="186"/>
      <c r="K100" s="187"/>
      <c r="L100" s="100"/>
      <c r="M100" s="186"/>
      <c r="N100" s="187"/>
      <c r="O100" s="100"/>
      <c r="P100" s="101"/>
      <c r="Q100" s="100"/>
      <c r="R100" s="102"/>
      <c r="S100" s="98"/>
      <c r="T100" s="99"/>
      <c r="U100" s="99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</row>
    <row r="101" spans="1:43" s="97" customFormat="1" ht="12.75">
      <c r="A101" s="185"/>
      <c r="B101" s="111"/>
      <c r="C101" s="100"/>
      <c r="D101" s="186"/>
      <c r="E101" s="187"/>
      <c r="F101" s="100"/>
      <c r="G101" s="186"/>
      <c r="H101" s="187"/>
      <c r="I101" s="100"/>
      <c r="J101" s="186"/>
      <c r="K101" s="187"/>
      <c r="L101" s="100"/>
      <c r="M101" s="186"/>
      <c r="N101" s="187"/>
      <c r="O101" s="100"/>
      <c r="P101" s="101"/>
      <c r="Q101" s="100"/>
      <c r="R101" s="102"/>
      <c r="S101" s="98"/>
      <c r="T101" s="99"/>
      <c r="U101" s="99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</row>
    <row r="102" spans="1:43" s="97" customFormat="1" ht="12.75">
      <c r="A102" s="185"/>
      <c r="B102" s="111"/>
      <c r="C102" s="100"/>
      <c r="D102" s="186"/>
      <c r="E102" s="187"/>
      <c r="F102" s="100"/>
      <c r="G102" s="186"/>
      <c r="H102" s="187"/>
      <c r="I102" s="100"/>
      <c r="J102" s="186"/>
      <c r="K102" s="187"/>
      <c r="L102" s="100"/>
      <c r="M102" s="186"/>
      <c r="N102" s="187"/>
      <c r="O102" s="100"/>
      <c r="P102" s="101"/>
      <c r="Q102" s="100"/>
      <c r="R102" s="102"/>
      <c r="S102" s="98"/>
      <c r="T102" s="99"/>
      <c r="U102" s="99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</row>
    <row r="103" spans="1:43" s="97" customFormat="1" ht="12.75">
      <c r="A103" s="185"/>
      <c r="B103" s="111"/>
      <c r="C103" s="100"/>
      <c r="D103" s="186"/>
      <c r="E103" s="187"/>
      <c r="F103" s="100"/>
      <c r="G103" s="186"/>
      <c r="H103" s="187"/>
      <c r="I103" s="100"/>
      <c r="J103" s="186"/>
      <c r="K103" s="187"/>
      <c r="L103" s="100"/>
      <c r="M103" s="186"/>
      <c r="N103" s="187"/>
      <c r="O103" s="100"/>
      <c r="P103" s="101"/>
      <c r="Q103" s="100"/>
      <c r="R103" s="102"/>
      <c r="S103" s="98"/>
      <c r="T103" s="99"/>
      <c r="U103" s="99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</row>
    <row r="104" spans="1:43" s="97" customFormat="1" ht="12.75">
      <c r="A104" s="185"/>
      <c r="B104" s="111"/>
      <c r="C104" s="100"/>
      <c r="D104" s="186"/>
      <c r="E104" s="187"/>
      <c r="F104" s="100"/>
      <c r="G104" s="186"/>
      <c r="H104" s="187"/>
      <c r="I104" s="100"/>
      <c r="J104" s="186"/>
      <c r="K104" s="187"/>
      <c r="L104" s="100"/>
      <c r="M104" s="186"/>
      <c r="N104" s="187"/>
      <c r="O104" s="100"/>
      <c r="P104" s="101"/>
      <c r="Q104" s="100"/>
      <c r="R104" s="102"/>
      <c r="S104" s="98"/>
      <c r="T104" s="99"/>
      <c r="U104" s="99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</row>
    <row r="105" spans="1:43" s="97" customFormat="1" ht="12.75">
      <c r="A105" s="185"/>
      <c r="B105" s="111"/>
      <c r="C105" s="100"/>
      <c r="D105" s="186"/>
      <c r="E105" s="187"/>
      <c r="F105" s="100"/>
      <c r="G105" s="186"/>
      <c r="H105" s="187"/>
      <c r="I105" s="100"/>
      <c r="J105" s="186"/>
      <c r="K105" s="187"/>
      <c r="L105" s="100"/>
      <c r="M105" s="186"/>
      <c r="N105" s="187"/>
      <c r="O105" s="100"/>
      <c r="P105" s="101"/>
      <c r="Q105" s="100"/>
      <c r="R105" s="102"/>
      <c r="S105" s="98"/>
      <c r="T105" s="99"/>
      <c r="U105" s="99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</row>
    <row r="106" spans="1:43" s="97" customFormat="1" ht="12.75">
      <c r="A106" s="185"/>
      <c r="B106" s="111"/>
      <c r="C106" s="100"/>
      <c r="D106" s="186"/>
      <c r="E106" s="187"/>
      <c r="F106" s="100"/>
      <c r="G106" s="186"/>
      <c r="H106" s="187"/>
      <c r="I106" s="100"/>
      <c r="J106" s="186"/>
      <c r="K106" s="187"/>
      <c r="L106" s="100"/>
      <c r="M106" s="186"/>
      <c r="N106" s="187"/>
      <c r="O106" s="100"/>
      <c r="P106" s="101"/>
      <c r="Q106" s="100"/>
      <c r="R106" s="102"/>
      <c r="S106" s="98"/>
      <c r="T106" s="99"/>
      <c r="U106" s="99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</row>
    <row r="107" spans="1:43" s="97" customFormat="1" ht="12.75">
      <c r="A107" s="185"/>
      <c r="B107" s="111"/>
      <c r="C107" s="100"/>
      <c r="D107" s="186"/>
      <c r="E107" s="187"/>
      <c r="F107" s="100"/>
      <c r="G107" s="186"/>
      <c r="H107" s="187"/>
      <c r="I107" s="100"/>
      <c r="J107" s="186"/>
      <c r="K107" s="187"/>
      <c r="L107" s="100"/>
      <c r="M107" s="186"/>
      <c r="N107" s="187"/>
      <c r="O107" s="100"/>
      <c r="P107" s="101"/>
      <c r="Q107" s="100"/>
      <c r="R107" s="102"/>
      <c r="S107" s="98"/>
      <c r="T107" s="99"/>
      <c r="U107" s="99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</row>
    <row r="108" spans="1:43" s="97" customFormat="1" ht="12.75">
      <c r="A108" s="185"/>
      <c r="B108" s="111"/>
      <c r="C108" s="100"/>
      <c r="D108" s="186"/>
      <c r="E108" s="187"/>
      <c r="F108" s="100"/>
      <c r="G108" s="186"/>
      <c r="H108" s="187"/>
      <c r="I108" s="100"/>
      <c r="J108" s="186"/>
      <c r="K108" s="187"/>
      <c r="L108" s="100"/>
      <c r="M108" s="186"/>
      <c r="N108" s="187"/>
      <c r="O108" s="100"/>
      <c r="P108" s="101"/>
      <c r="Q108" s="100"/>
      <c r="R108" s="102"/>
      <c r="S108" s="98"/>
      <c r="T108" s="99"/>
      <c r="U108" s="99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</row>
    <row r="109" spans="1:43" s="97" customFormat="1" ht="12.75">
      <c r="A109" s="185"/>
      <c r="B109" s="111"/>
      <c r="C109" s="100"/>
      <c r="D109" s="186"/>
      <c r="E109" s="187"/>
      <c r="F109" s="100"/>
      <c r="G109" s="186"/>
      <c r="H109" s="187"/>
      <c r="I109" s="100"/>
      <c r="J109" s="186"/>
      <c r="K109" s="187"/>
      <c r="L109" s="100"/>
      <c r="M109" s="186"/>
      <c r="N109" s="187"/>
      <c r="O109" s="100"/>
      <c r="P109" s="101"/>
      <c r="Q109" s="100"/>
      <c r="R109" s="102"/>
      <c r="S109" s="98"/>
      <c r="T109" s="99"/>
      <c r="U109" s="99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</row>
    <row r="110" spans="1:43" s="97" customFormat="1" ht="12.75">
      <c r="A110" s="185"/>
      <c r="B110" s="111"/>
      <c r="C110" s="100"/>
      <c r="D110" s="186"/>
      <c r="E110" s="187"/>
      <c r="F110" s="100"/>
      <c r="G110" s="186"/>
      <c r="H110" s="187"/>
      <c r="I110" s="100"/>
      <c r="J110" s="186"/>
      <c r="K110" s="187"/>
      <c r="L110" s="100"/>
      <c r="M110" s="186"/>
      <c r="N110" s="187"/>
      <c r="O110" s="100"/>
      <c r="P110" s="101"/>
      <c r="Q110" s="100"/>
      <c r="R110" s="102"/>
      <c r="S110" s="98"/>
      <c r="T110" s="99"/>
      <c r="U110" s="99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</row>
    <row r="111" spans="1:43" s="97" customFormat="1" ht="12.75">
      <c r="A111" s="185"/>
      <c r="B111" s="111"/>
      <c r="C111" s="100"/>
      <c r="D111" s="186"/>
      <c r="E111" s="187"/>
      <c r="F111" s="100"/>
      <c r="G111" s="186"/>
      <c r="H111" s="187"/>
      <c r="I111" s="100"/>
      <c r="J111" s="186"/>
      <c r="K111" s="187"/>
      <c r="L111" s="100"/>
      <c r="M111" s="186"/>
      <c r="N111" s="187"/>
      <c r="O111" s="100"/>
      <c r="P111" s="101"/>
      <c r="Q111" s="100"/>
      <c r="R111" s="102"/>
      <c r="S111" s="98"/>
      <c r="T111" s="99"/>
      <c r="U111" s="99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</row>
    <row r="112" spans="1:43" s="97" customFormat="1" ht="12.75">
      <c r="A112" s="185"/>
      <c r="B112" s="111"/>
      <c r="C112" s="100"/>
      <c r="D112" s="186"/>
      <c r="E112" s="187"/>
      <c r="F112" s="100"/>
      <c r="G112" s="186"/>
      <c r="H112" s="187"/>
      <c r="I112" s="100"/>
      <c r="J112" s="186"/>
      <c r="K112" s="187"/>
      <c r="L112" s="100"/>
      <c r="M112" s="186"/>
      <c r="N112" s="187"/>
      <c r="O112" s="100"/>
      <c r="P112" s="101"/>
      <c r="Q112" s="100"/>
      <c r="R112" s="102"/>
      <c r="S112" s="98"/>
      <c r="T112" s="99"/>
      <c r="U112" s="99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</row>
    <row r="113" spans="1:18" ht="12.75">
      <c r="A113" s="185"/>
      <c r="B113" s="111"/>
      <c r="C113" s="100"/>
      <c r="D113" s="186"/>
      <c r="E113" s="187"/>
      <c r="F113" s="100"/>
      <c r="G113" s="186"/>
      <c r="H113" s="187"/>
      <c r="I113" s="188"/>
      <c r="J113" s="186"/>
      <c r="K113" s="187"/>
      <c r="L113" s="100"/>
      <c r="M113" s="186"/>
      <c r="N113" s="187"/>
      <c r="O113" s="100"/>
      <c r="P113" s="101"/>
      <c r="Q113" s="100"/>
      <c r="R113" s="102"/>
    </row>
    <row r="114" spans="1:18" ht="12.75">
      <c r="A114" s="185"/>
      <c r="B114" s="111"/>
      <c r="C114" s="100"/>
      <c r="D114" s="186"/>
      <c r="E114" s="187"/>
      <c r="F114" s="100"/>
      <c r="G114" s="186"/>
      <c r="H114" s="187"/>
      <c r="I114" s="100"/>
      <c r="J114" s="186"/>
      <c r="K114" s="187"/>
      <c r="L114" s="100"/>
      <c r="M114" s="186"/>
      <c r="N114" s="187"/>
      <c r="O114" s="100"/>
      <c r="P114" s="101"/>
      <c r="Q114" s="100"/>
      <c r="R114" s="102"/>
    </row>
    <row r="115" spans="1:18" ht="12.75">
      <c r="A115" s="185"/>
      <c r="B115" s="111"/>
      <c r="C115" s="100"/>
      <c r="D115" s="186"/>
      <c r="E115" s="187"/>
      <c r="F115" s="100"/>
      <c r="G115" s="186"/>
      <c r="H115" s="187"/>
      <c r="I115" s="100"/>
      <c r="J115" s="186"/>
      <c r="K115" s="187"/>
      <c r="L115" s="100"/>
      <c r="M115" s="186"/>
      <c r="N115" s="187"/>
      <c r="O115" s="100"/>
      <c r="P115" s="101"/>
      <c r="Q115" s="100"/>
      <c r="R115" s="102"/>
    </row>
    <row r="116" spans="1:18" ht="12.75">
      <c r="A116" s="185"/>
      <c r="B116" s="111"/>
      <c r="C116" s="100"/>
      <c r="D116" s="186"/>
      <c r="E116" s="187"/>
      <c r="F116" s="100"/>
      <c r="G116" s="186"/>
      <c r="H116" s="187"/>
      <c r="I116" s="100"/>
      <c r="J116" s="186"/>
      <c r="K116" s="187"/>
      <c r="L116" s="100"/>
      <c r="M116" s="186"/>
      <c r="N116" s="187"/>
      <c r="O116" s="100"/>
      <c r="P116" s="101"/>
      <c r="Q116" s="100"/>
      <c r="R116" s="102"/>
    </row>
    <row r="117" spans="1:18" ht="12.75">
      <c r="A117" s="185"/>
      <c r="B117" s="111"/>
      <c r="C117" s="100"/>
      <c r="D117" s="186"/>
      <c r="E117" s="187"/>
      <c r="F117" s="100"/>
      <c r="G117" s="186"/>
      <c r="H117" s="187"/>
      <c r="I117" s="100"/>
      <c r="J117" s="186"/>
      <c r="K117" s="187"/>
      <c r="L117" s="100"/>
      <c r="M117" s="186"/>
      <c r="N117" s="187"/>
      <c r="O117" s="100"/>
      <c r="P117" s="101"/>
      <c r="Q117" s="100"/>
      <c r="R117" s="102"/>
    </row>
    <row r="118" spans="1:18" ht="12.75">
      <c r="A118" s="185"/>
      <c r="B118" s="111"/>
      <c r="C118" s="100"/>
      <c r="D118" s="186"/>
      <c r="E118" s="187"/>
      <c r="F118" s="100"/>
      <c r="G118" s="186"/>
      <c r="H118" s="187"/>
      <c r="I118" s="100"/>
      <c r="J118" s="186"/>
      <c r="K118" s="187"/>
      <c r="L118" s="100"/>
      <c r="M118" s="186"/>
      <c r="N118" s="187"/>
      <c r="O118" s="100"/>
      <c r="P118" s="101"/>
      <c r="Q118" s="100"/>
      <c r="R118" s="102"/>
    </row>
    <row r="119" spans="1:18" ht="12.75">
      <c r="A119" s="185"/>
      <c r="B119" s="111"/>
      <c r="C119" s="100"/>
      <c r="D119" s="186"/>
      <c r="E119" s="187"/>
      <c r="F119" s="100"/>
      <c r="G119" s="186"/>
      <c r="H119" s="187"/>
      <c r="I119" s="100"/>
      <c r="J119" s="186"/>
      <c r="K119" s="187"/>
      <c r="L119" s="100"/>
      <c r="M119" s="186"/>
      <c r="N119" s="187"/>
      <c r="O119" s="100"/>
      <c r="P119" s="101"/>
      <c r="Q119" s="100"/>
      <c r="R119" s="102"/>
    </row>
    <row r="120" spans="1:18" ht="12.75">
      <c r="A120" s="185"/>
      <c r="B120" s="111"/>
      <c r="C120" s="100"/>
      <c r="D120" s="186"/>
      <c r="E120" s="187"/>
      <c r="F120" s="100"/>
      <c r="G120" s="186"/>
      <c r="H120" s="187"/>
      <c r="I120" s="100"/>
      <c r="J120" s="186"/>
      <c r="K120" s="187"/>
      <c r="L120" s="100"/>
      <c r="M120" s="186"/>
      <c r="N120" s="187"/>
      <c r="O120" s="100"/>
      <c r="P120" s="101"/>
      <c r="Q120" s="100"/>
      <c r="R120" s="102"/>
    </row>
    <row r="121" spans="1:18" ht="12.75">
      <c r="A121" s="185"/>
      <c r="B121" s="111"/>
      <c r="C121" s="100"/>
      <c r="D121" s="186"/>
      <c r="E121" s="187"/>
      <c r="F121" s="100"/>
      <c r="G121" s="186"/>
      <c r="H121" s="187"/>
      <c r="I121" s="100"/>
      <c r="J121" s="186"/>
      <c r="K121" s="187"/>
      <c r="L121" s="100"/>
      <c r="M121" s="186"/>
      <c r="N121" s="187"/>
      <c r="O121" s="100"/>
      <c r="P121" s="101"/>
      <c r="Q121" s="100"/>
      <c r="R121" s="102"/>
    </row>
    <row r="122" spans="1:18" ht="12.75">
      <c r="A122" s="185"/>
      <c r="B122" s="111"/>
      <c r="C122" s="100"/>
      <c r="D122" s="186"/>
      <c r="E122" s="187"/>
      <c r="F122" s="100"/>
      <c r="G122" s="186"/>
      <c r="H122" s="187"/>
      <c r="I122" s="100"/>
      <c r="J122" s="186"/>
      <c r="K122" s="187"/>
      <c r="L122" s="100"/>
      <c r="M122" s="186"/>
      <c r="N122" s="187"/>
      <c r="O122" s="100"/>
      <c r="P122" s="101"/>
      <c r="Q122" s="100"/>
      <c r="R122" s="102"/>
    </row>
    <row r="123" spans="1:18" ht="12.75">
      <c r="A123" s="185"/>
      <c r="B123" s="111"/>
      <c r="C123" s="100"/>
      <c r="D123" s="186"/>
      <c r="E123" s="187"/>
      <c r="F123" s="100"/>
      <c r="G123" s="186"/>
      <c r="H123" s="187"/>
      <c r="I123" s="100"/>
      <c r="J123" s="186"/>
      <c r="K123" s="187"/>
      <c r="L123" s="100"/>
      <c r="M123" s="186"/>
      <c r="N123" s="187"/>
      <c r="O123" s="100"/>
      <c r="P123" s="101"/>
      <c r="Q123" s="100"/>
      <c r="R123" s="102"/>
    </row>
    <row r="124" spans="1:18" ht="12.75">
      <c r="A124" s="185"/>
      <c r="B124" s="111"/>
      <c r="C124" s="100"/>
      <c r="D124" s="186"/>
      <c r="E124" s="187"/>
      <c r="F124" s="100"/>
      <c r="G124" s="186"/>
      <c r="H124" s="187"/>
      <c r="I124" s="100"/>
      <c r="J124" s="186"/>
      <c r="K124" s="187"/>
      <c r="L124" s="100"/>
      <c r="M124" s="186"/>
      <c r="N124" s="187"/>
      <c r="O124" s="100"/>
      <c r="P124" s="101"/>
      <c r="Q124" s="100"/>
      <c r="R124" s="102"/>
    </row>
    <row r="125" spans="1:21" ht="12.75">
      <c r="A125" s="185"/>
      <c r="B125" s="111"/>
      <c r="C125" s="100"/>
      <c r="D125" s="186"/>
      <c r="E125" s="187"/>
      <c r="F125" s="100"/>
      <c r="G125" s="186"/>
      <c r="H125" s="187"/>
      <c r="I125" s="100"/>
      <c r="J125" s="186"/>
      <c r="K125" s="187"/>
      <c r="L125" s="188"/>
      <c r="M125" s="186"/>
      <c r="N125" s="187"/>
      <c r="O125" s="188"/>
      <c r="P125" s="100"/>
      <c r="Q125" s="100"/>
      <c r="R125" s="100"/>
      <c r="S125" s="92"/>
      <c r="T125" s="92"/>
      <c r="U125" s="92"/>
    </row>
    <row r="126" spans="1:21" ht="12.75">
      <c r="A126" s="185"/>
      <c r="B126" s="111"/>
      <c r="C126" s="100"/>
      <c r="D126" s="186"/>
      <c r="E126" s="187"/>
      <c r="F126" s="100"/>
      <c r="G126" s="186"/>
      <c r="H126" s="187"/>
      <c r="I126" s="100"/>
      <c r="J126" s="186"/>
      <c r="K126" s="187"/>
      <c r="L126" s="100"/>
      <c r="M126" s="186"/>
      <c r="N126" s="187"/>
      <c r="O126" s="100"/>
      <c r="P126" s="100"/>
      <c r="Q126" s="100"/>
      <c r="R126" s="100"/>
      <c r="S126" s="92"/>
      <c r="T126" s="92"/>
      <c r="U126" s="92"/>
    </row>
    <row r="127" spans="1:21" ht="12.75">
      <c r="A127" s="185"/>
      <c r="B127" s="111"/>
      <c r="C127" s="100"/>
      <c r="D127" s="186"/>
      <c r="E127" s="187"/>
      <c r="F127" s="100"/>
      <c r="G127" s="186"/>
      <c r="H127" s="187"/>
      <c r="I127" s="100"/>
      <c r="J127" s="186"/>
      <c r="K127" s="187"/>
      <c r="L127" s="100"/>
      <c r="M127" s="186"/>
      <c r="N127" s="187"/>
      <c r="O127" s="100"/>
      <c r="P127" s="100"/>
      <c r="Q127" s="100"/>
      <c r="R127" s="100"/>
      <c r="S127" s="92"/>
      <c r="T127" s="92"/>
      <c r="U127" s="92"/>
    </row>
    <row r="128" spans="1:21" ht="12.75">
      <c r="A128" s="185"/>
      <c r="B128" s="111"/>
      <c r="C128" s="100"/>
      <c r="D128" s="186"/>
      <c r="E128" s="187"/>
      <c r="F128" s="100"/>
      <c r="G128" s="186"/>
      <c r="H128" s="187"/>
      <c r="I128" s="100"/>
      <c r="J128" s="186"/>
      <c r="K128" s="187"/>
      <c r="L128" s="100"/>
      <c r="M128" s="186"/>
      <c r="N128" s="187"/>
      <c r="O128" s="100"/>
      <c r="P128" s="100"/>
      <c r="Q128" s="100"/>
      <c r="R128" s="100"/>
      <c r="S128" s="92"/>
      <c r="T128" s="92"/>
      <c r="U128" s="92"/>
    </row>
    <row r="129" spans="1:21" ht="12.75">
      <c r="A129" s="100"/>
      <c r="B129" s="111"/>
      <c r="C129" s="100"/>
      <c r="D129" s="100"/>
      <c r="E129" s="124"/>
      <c r="F129" s="124"/>
      <c r="G129" s="124"/>
      <c r="H129" s="124"/>
      <c r="I129" s="100"/>
      <c r="J129" s="124"/>
      <c r="K129" s="124"/>
      <c r="L129" s="100"/>
      <c r="M129" s="124"/>
      <c r="N129" s="124"/>
      <c r="O129" s="100"/>
      <c r="P129" s="100"/>
      <c r="Q129" s="100"/>
      <c r="R129" s="100"/>
      <c r="S129" s="92"/>
      <c r="T129" s="92"/>
      <c r="U129" s="92"/>
    </row>
    <row r="130" spans="1:21" ht="12.75">
      <c r="A130" s="100"/>
      <c r="B130" s="111"/>
      <c r="C130" s="100"/>
      <c r="D130" s="100"/>
      <c r="E130" s="100"/>
      <c r="F130" s="100"/>
      <c r="G130" s="111"/>
      <c r="H130" s="100"/>
      <c r="I130" s="100"/>
      <c r="J130" s="111"/>
      <c r="K130" s="100"/>
      <c r="L130" s="100"/>
      <c r="M130" s="111"/>
      <c r="N130" s="100"/>
      <c r="O130" s="100"/>
      <c r="P130" s="100"/>
      <c r="Q130" s="100"/>
      <c r="R130" s="100"/>
      <c r="S130" s="92"/>
      <c r="T130" s="92"/>
      <c r="U130" s="92"/>
    </row>
    <row r="131" spans="1:21" ht="12.75">
      <c r="A131" s="100"/>
      <c r="B131" s="177"/>
      <c r="C131" s="100"/>
      <c r="D131" s="100"/>
      <c r="E131" s="100"/>
      <c r="F131" s="100"/>
      <c r="G131" s="111"/>
      <c r="H131" s="100"/>
      <c r="I131" s="100"/>
      <c r="J131" s="111"/>
      <c r="K131" s="100"/>
      <c r="L131" s="100"/>
      <c r="M131" s="111"/>
      <c r="N131" s="100"/>
      <c r="O131" s="100"/>
      <c r="P131" s="100"/>
      <c r="Q131" s="100"/>
      <c r="R131" s="100"/>
      <c r="S131" s="92"/>
      <c r="T131" s="92"/>
      <c r="U131" s="92"/>
    </row>
    <row r="132" spans="1:21" ht="12.75">
      <c r="A132" s="100"/>
      <c r="B132" s="177"/>
      <c r="C132" s="100"/>
      <c r="D132" s="100"/>
      <c r="E132" s="100"/>
      <c r="F132" s="100"/>
      <c r="G132" s="111"/>
      <c r="H132" s="100"/>
      <c r="I132" s="100"/>
      <c r="J132" s="111"/>
      <c r="K132" s="100"/>
      <c r="L132" s="100"/>
      <c r="M132" s="111"/>
      <c r="N132" s="100"/>
      <c r="O132" s="100"/>
      <c r="P132" s="100"/>
      <c r="Q132" s="100"/>
      <c r="R132" s="100"/>
      <c r="S132" s="92"/>
      <c r="T132" s="92"/>
      <c r="U132" s="92"/>
    </row>
    <row r="133" spans="1:21" ht="12.75">
      <c r="A133" s="100"/>
      <c r="B133" s="177"/>
      <c r="C133" s="100"/>
      <c r="D133" s="100"/>
      <c r="E133" s="100"/>
      <c r="F133" s="100"/>
      <c r="G133" s="111"/>
      <c r="H133" s="100"/>
      <c r="I133" s="100"/>
      <c r="J133" s="111"/>
      <c r="K133" s="100"/>
      <c r="L133" s="100"/>
      <c r="M133" s="111"/>
      <c r="N133" s="100"/>
      <c r="O133" s="100"/>
      <c r="P133" s="100"/>
      <c r="Q133" s="100"/>
      <c r="R133" s="100"/>
      <c r="S133" s="92"/>
      <c r="T133" s="92"/>
      <c r="U133" s="92"/>
    </row>
    <row r="134" spans="1:21" ht="12.75">
      <c r="A134" s="100"/>
      <c r="B134" s="177"/>
      <c r="C134" s="100"/>
      <c r="D134" s="100"/>
      <c r="E134" s="100"/>
      <c r="F134" s="100"/>
      <c r="G134" s="111"/>
      <c r="H134" s="100"/>
      <c r="I134" s="100"/>
      <c r="J134" s="111"/>
      <c r="K134" s="100"/>
      <c r="L134" s="100"/>
      <c r="M134" s="111"/>
      <c r="N134" s="100"/>
      <c r="O134" s="100"/>
      <c r="P134" s="100"/>
      <c r="Q134" s="100"/>
      <c r="R134" s="100"/>
      <c r="S134" s="92"/>
      <c r="T134" s="92"/>
      <c r="U134" s="92"/>
    </row>
    <row r="135" spans="1:21" ht="12.75">
      <c r="A135" s="100"/>
      <c r="B135" s="177"/>
      <c r="C135" s="100"/>
      <c r="D135" s="100"/>
      <c r="E135" s="100"/>
      <c r="F135" s="100"/>
      <c r="G135" s="111"/>
      <c r="H135" s="100"/>
      <c r="I135" s="100"/>
      <c r="J135" s="111"/>
      <c r="K135" s="100"/>
      <c r="L135" s="100"/>
      <c r="M135" s="111"/>
      <c r="N135" s="100"/>
      <c r="O135" s="100"/>
      <c r="P135" s="100"/>
      <c r="Q135" s="100"/>
      <c r="R135" s="100"/>
      <c r="S135" s="92"/>
      <c r="T135" s="92"/>
      <c r="U135" s="92"/>
    </row>
    <row r="136" spans="1:21" ht="12.75">
      <c r="A136" s="100"/>
      <c r="B136" s="177"/>
      <c r="C136" s="100"/>
      <c r="D136" s="100"/>
      <c r="E136" s="100"/>
      <c r="F136" s="100"/>
      <c r="G136" s="111"/>
      <c r="H136" s="100"/>
      <c r="I136" s="100"/>
      <c r="J136" s="111"/>
      <c r="K136" s="100"/>
      <c r="L136" s="100"/>
      <c r="M136" s="111"/>
      <c r="N136" s="100"/>
      <c r="O136" s="100"/>
      <c r="P136" s="100"/>
      <c r="Q136" s="100"/>
      <c r="R136" s="100"/>
      <c r="S136" s="92"/>
      <c r="T136" s="92"/>
      <c r="U136" s="92"/>
    </row>
    <row r="137" spans="1:21" ht="12.75">
      <c r="A137" s="100"/>
      <c r="B137" s="177"/>
      <c r="C137" s="100"/>
      <c r="D137" s="100"/>
      <c r="E137" s="100"/>
      <c r="F137" s="100"/>
      <c r="G137" s="111"/>
      <c r="H137" s="100"/>
      <c r="I137" s="100"/>
      <c r="J137" s="111"/>
      <c r="K137" s="100"/>
      <c r="L137" s="100"/>
      <c r="M137" s="111"/>
      <c r="N137" s="100"/>
      <c r="O137" s="100"/>
      <c r="P137" s="100"/>
      <c r="Q137" s="100"/>
      <c r="R137" s="100"/>
      <c r="S137" s="92"/>
      <c r="T137" s="92"/>
      <c r="U137" s="92"/>
    </row>
    <row r="138" spans="1:21" ht="12.75">
      <c r="A138" s="100"/>
      <c r="B138" s="177"/>
      <c r="C138" s="100"/>
      <c r="D138" s="100"/>
      <c r="E138" s="100"/>
      <c r="F138" s="100"/>
      <c r="G138" s="111"/>
      <c r="H138" s="100"/>
      <c r="I138" s="100"/>
      <c r="J138" s="111"/>
      <c r="K138" s="100"/>
      <c r="L138" s="100"/>
      <c r="M138" s="111"/>
      <c r="N138" s="100"/>
      <c r="O138" s="100"/>
      <c r="P138" s="100"/>
      <c r="Q138" s="100"/>
      <c r="R138" s="100"/>
      <c r="S138" s="92"/>
      <c r="T138" s="92"/>
      <c r="U138" s="92"/>
    </row>
    <row r="139" spans="1:21" ht="12.75">
      <c r="A139" s="100"/>
      <c r="B139" s="177"/>
      <c r="C139" s="100"/>
      <c r="D139" s="100"/>
      <c r="E139" s="100"/>
      <c r="F139" s="100"/>
      <c r="G139" s="111"/>
      <c r="H139" s="100"/>
      <c r="I139" s="100"/>
      <c r="J139" s="111"/>
      <c r="K139" s="100"/>
      <c r="L139" s="100"/>
      <c r="M139" s="111"/>
      <c r="N139" s="100"/>
      <c r="O139" s="100"/>
      <c r="P139" s="100"/>
      <c r="Q139" s="100"/>
      <c r="R139" s="100"/>
      <c r="S139" s="92"/>
      <c r="T139" s="92"/>
      <c r="U139" s="92"/>
    </row>
    <row r="140" spans="1:21" ht="12.75">
      <c r="A140" s="100"/>
      <c r="B140" s="177"/>
      <c r="C140" s="100"/>
      <c r="D140" s="100"/>
      <c r="E140" s="100"/>
      <c r="F140" s="100"/>
      <c r="G140" s="111"/>
      <c r="H140" s="100"/>
      <c r="I140" s="100"/>
      <c r="J140" s="111"/>
      <c r="K140" s="100"/>
      <c r="L140" s="100"/>
      <c r="M140" s="111"/>
      <c r="N140" s="100"/>
      <c r="O140" s="100"/>
      <c r="P140" s="100"/>
      <c r="Q140" s="100"/>
      <c r="R140" s="100"/>
      <c r="S140" s="92"/>
      <c r="T140" s="92"/>
      <c r="U140" s="92"/>
    </row>
    <row r="141" spans="1:21" ht="12.75">
      <c r="A141" s="100"/>
      <c r="B141" s="177"/>
      <c r="C141" s="100"/>
      <c r="D141" s="100"/>
      <c r="E141" s="100"/>
      <c r="F141" s="100"/>
      <c r="G141" s="111"/>
      <c r="H141" s="100"/>
      <c r="I141" s="100"/>
      <c r="J141" s="111"/>
      <c r="K141" s="100"/>
      <c r="L141" s="100"/>
      <c r="M141" s="111"/>
      <c r="N141" s="100"/>
      <c r="O141" s="100"/>
      <c r="P141" s="100"/>
      <c r="Q141" s="100"/>
      <c r="R141" s="100"/>
      <c r="S141" s="92"/>
      <c r="T141" s="92"/>
      <c r="U141" s="92"/>
    </row>
    <row r="142" spans="1:21" ht="12.75">
      <c r="A142" s="100"/>
      <c r="B142" s="177"/>
      <c r="C142" s="100"/>
      <c r="D142" s="100"/>
      <c r="E142" s="100"/>
      <c r="F142" s="100"/>
      <c r="G142" s="111"/>
      <c r="H142" s="100"/>
      <c r="I142" s="100"/>
      <c r="J142" s="111"/>
      <c r="K142" s="100"/>
      <c r="L142" s="100"/>
      <c r="M142" s="111"/>
      <c r="N142" s="100"/>
      <c r="O142" s="100"/>
      <c r="P142" s="100"/>
      <c r="Q142" s="100"/>
      <c r="R142" s="100"/>
      <c r="S142" s="92"/>
      <c r="T142" s="92"/>
      <c r="U142" s="92"/>
    </row>
    <row r="143" spans="1:21" ht="12.75">
      <c r="A143" s="100"/>
      <c r="B143" s="177"/>
      <c r="C143" s="100"/>
      <c r="D143" s="100"/>
      <c r="E143" s="100"/>
      <c r="F143" s="100"/>
      <c r="G143" s="111"/>
      <c r="H143" s="100"/>
      <c r="I143" s="100"/>
      <c r="J143" s="111"/>
      <c r="K143" s="100"/>
      <c r="L143" s="100"/>
      <c r="M143" s="111"/>
      <c r="N143" s="100"/>
      <c r="O143" s="100"/>
      <c r="P143" s="100"/>
      <c r="Q143" s="100"/>
      <c r="R143" s="100"/>
      <c r="S143" s="92"/>
      <c r="T143" s="92"/>
      <c r="U143" s="92"/>
    </row>
    <row r="144" spans="1:21" ht="12.75">
      <c r="A144" s="100"/>
      <c r="B144" s="177"/>
      <c r="C144" s="100"/>
      <c r="D144" s="100"/>
      <c r="E144" s="100"/>
      <c r="F144" s="100"/>
      <c r="G144" s="111"/>
      <c r="H144" s="100"/>
      <c r="I144" s="100"/>
      <c r="J144" s="111"/>
      <c r="K144" s="100"/>
      <c r="L144" s="100"/>
      <c r="M144" s="111"/>
      <c r="N144" s="100"/>
      <c r="O144" s="100"/>
      <c r="P144" s="100"/>
      <c r="Q144" s="100"/>
      <c r="R144" s="100"/>
      <c r="S144" s="92"/>
      <c r="T144" s="92"/>
      <c r="U144" s="92"/>
    </row>
    <row r="145" spans="1:21" ht="12.75">
      <c r="A145" s="100"/>
      <c r="B145" s="177"/>
      <c r="C145" s="100"/>
      <c r="D145" s="100"/>
      <c r="E145" s="100"/>
      <c r="F145" s="100"/>
      <c r="G145" s="111"/>
      <c r="H145" s="100"/>
      <c r="I145" s="100"/>
      <c r="J145" s="111"/>
      <c r="K145" s="100"/>
      <c r="L145" s="100"/>
      <c r="M145" s="111"/>
      <c r="N145" s="100"/>
      <c r="O145" s="100"/>
      <c r="P145" s="100"/>
      <c r="Q145" s="100"/>
      <c r="R145" s="100"/>
      <c r="S145" s="92"/>
      <c r="T145" s="92"/>
      <c r="U145" s="92"/>
    </row>
    <row r="146" spans="1:21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92"/>
      <c r="T146" s="92"/>
      <c r="U146" s="92"/>
    </row>
    <row r="147" spans="1:21" ht="12.7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92"/>
      <c r="T147" s="92"/>
      <c r="U147" s="92"/>
    </row>
    <row r="148" spans="1:21" ht="12.7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92"/>
      <c r="T148" s="92"/>
      <c r="U148" s="92"/>
    </row>
    <row r="149" spans="1:21" ht="12.7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92"/>
      <c r="T149" s="92"/>
      <c r="U149" s="92"/>
    </row>
    <row r="150" spans="1:21" ht="12.7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92"/>
      <c r="T150" s="92"/>
      <c r="U150" s="92"/>
    </row>
    <row r="151" spans="1:21" ht="12.7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92"/>
      <c r="T151" s="92"/>
      <c r="U151" s="92"/>
    </row>
    <row r="152" spans="1:21" ht="12.7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92"/>
      <c r="T152" s="92"/>
      <c r="U152" s="92"/>
    </row>
    <row r="153" spans="1:21" ht="12.7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92"/>
      <c r="T153" s="92"/>
      <c r="U153" s="92"/>
    </row>
    <row r="154" spans="1:21" ht="12.7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92"/>
      <c r="T154" s="92"/>
      <c r="U154" s="92"/>
    </row>
    <row r="155" spans="1:21" ht="12.7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92"/>
      <c r="T155" s="92"/>
      <c r="U155" s="92"/>
    </row>
    <row r="156" spans="1:21" ht="12.7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92"/>
      <c r="T156" s="92"/>
      <c r="U156" s="92"/>
    </row>
    <row r="157" spans="1:21" ht="12.7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92"/>
      <c r="T157" s="92"/>
      <c r="U157" s="92"/>
    </row>
    <row r="158" spans="1:21" ht="12.7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92"/>
      <c r="T158" s="92"/>
      <c r="U158" s="92"/>
    </row>
    <row r="159" spans="1:21" ht="12.7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92"/>
      <c r="T159" s="92"/>
      <c r="U159" s="92"/>
    </row>
    <row r="160" spans="1:21" ht="12.7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92"/>
      <c r="T160" s="92"/>
      <c r="U160" s="92"/>
    </row>
    <row r="161" spans="1:21" ht="12.7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92"/>
      <c r="T161" s="92"/>
      <c r="U161" s="92"/>
    </row>
    <row r="162" spans="1:21" ht="12.7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92"/>
      <c r="T162" s="92"/>
      <c r="U162" s="92"/>
    </row>
    <row r="163" spans="1:21" ht="12.7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92"/>
      <c r="T163" s="92"/>
      <c r="U163" s="92"/>
    </row>
    <row r="164" spans="1:21" ht="12.7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92"/>
      <c r="T164" s="92"/>
      <c r="U164" s="92"/>
    </row>
    <row r="165" spans="1:21" ht="12.7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92"/>
      <c r="T165" s="92"/>
      <c r="U165" s="92"/>
    </row>
    <row r="166" spans="1:21" ht="12.7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92"/>
      <c r="T166" s="92"/>
      <c r="U166" s="92"/>
    </row>
    <row r="167" spans="1:21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92"/>
      <c r="T167" s="92"/>
      <c r="U167" s="92"/>
    </row>
    <row r="168" spans="1:21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92"/>
      <c r="T168" s="92"/>
      <c r="U168" s="92"/>
    </row>
    <row r="169" spans="1:21" ht="12.7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92"/>
      <c r="T169" s="92"/>
      <c r="U169" s="92"/>
    </row>
    <row r="170" spans="1:21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92"/>
      <c r="T170" s="92"/>
      <c r="U170" s="92"/>
    </row>
    <row r="171" spans="1:21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92"/>
      <c r="T171" s="92"/>
      <c r="U171" s="92"/>
    </row>
    <row r="172" spans="1:18" ht="12.75">
      <c r="A172" s="100"/>
      <c r="B172" s="177"/>
      <c r="C172" s="100"/>
      <c r="D172" s="100"/>
      <c r="E172" s="100"/>
      <c r="F172" s="100"/>
      <c r="G172" s="111"/>
      <c r="H172" s="100"/>
      <c r="I172" s="100"/>
      <c r="J172" s="100"/>
      <c r="K172" s="100"/>
      <c r="L172" s="100"/>
      <c r="M172" s="100"/>
      <c r="N172" s="100"/>
      <c r="O172" s="100"/>
      <c r="P172" s="101"/>
      <c r="Q172" s="100"/>
      <c r="R172" s="102"/>
    </row>
    <row r="173" spans="1:18" ht="12.75">
      <c r="A173" s="100"/>
      <c r="B173" s="177"/>
      <c r="C173" s="100"/>
      <c r="D173" s="100"/>
      <c r="E173" s="100"/>
      <c r="F173" s="100"/>
      <c r="G173" s="111"/>
      <c r="H173" s="100"/>
      <c r="I173" s="100"/>
      <c r="J173" s="100"/>
      <c r="K173" s="100"/>
      <c r="L173" s="100"/>
      <c r="M173" s="100"/>
      <c r="N173" s="100"/>
      <c r="O173" s="100"/>
      <c r="P173" s="101"/>
      <c r="Q173" s="100"/>
      <c r="R173" s="102"/>
    </row>
    <row r="174" spans="1:18" ht="12.75">
      <c r="A174" s="100"/>
      <c r="B174" s="177"/>
      <c r="C174" s="100"/>
      <c r="D174" s="100"/>
      <c r="E174" s="100"/>
      <c r="F174" s="100"/>
      <c r="G174" s="111"/>
      <c r="H174" s="100"/>
      <c r="I174" s="100"/>
      <c r="J174" s="100"/>
      <c r="K174" s="100"/>
      <c r="L174" s="100"/>
      <c r="M174" s="100"/>
      <c r="N174" s="100"/>
      <c r="O174" s="100"/>
      <c r="P174" s="101"/>
      <c r="Q174" s="100"/>
      <c r="R174" s="102"/>
    </row>
    <row r="175" spans="1:18" ht="12.75">
      <c r="A175" s="100"/>
      <c r="B175" s="177"/>
      <c r="C175" s="100"/>
      <c r="D175" s="100"/>
      <c r="E175" s="100"/>
      <c r="F175" s="100"/>
      <c r="G175" s="111"/>
      <c r="H175" s="100"/>
      <c r="I175" s="100"/>
      <c r="J175" s="100"/>
      <c r="K175" s="100"/>
      <c r="L175" s="100"/>
      <c r="M175" s="100"/>
      <c r="N175" s="100"/>
      <c r="O175" s="100"/>
      <c r="P175" s="101"/>
      <c r="Q175" s="100"/>
      <c r="R175" s="102"/>
    </row>
    <row r="176" spans="1:18" ht="12.75">
      <c r="A176" s="100"/>
      <c r="B176" s="177"/>
      <c r="C176" s="100"/>
      <c r="D176" s="100"/>
      <c r="E176" s="100"/>
      <c r="F176" s="100"/>
      <c r="G176" s="111"/>
      <c r="H176" s="100"/>
      <c r="I176" s="100"/>
      <c r="J176" s="100"/>
      <c r="K176" s="100"/>
      <c r="L176" s="100"/>
      <c r="M176" s="100"/>
      <c r="N176" s="100"/>
      <c r="O176" s="100"/>
      <c r="P176" s="101"/>
      <c r="Q176" s="100"/>
      <c r="R176" s="102"/>
    </row>
    <row r="177" spans="1:18" ht="12.75">
      <c r="A177" s="100"/>
      <c r="B177" s="177"/>
      <c r="C177" s="100"/>
      <c r="D177" s="100"/>
      <c r="E177" s="100"/>
      <c r="F177" s="100"/>
      <c r="G177" s="111"/>
      <c r="H177" s="100"/>
      <c r="I177" s="100"/>
      <c r="J177" s="100"/>
      <c r="K177" s="100"/>
      <c r="L177" s="100"/>
      <c r="M177" s="100"/>
      <c r="N177" s="100"/>
      <c r="O177" s="100"/>
      <c r="P177" s="101"/>
      <c r="Q177" s="100"/>
      <c r="R177" s="102"/>
    </row>
    <row r="178" spans="1:18" ht="12.75">
      <c r="A178" s="100"/>
      <c r="B178" s="177"/>
      <c r="C178" s="100"/>
      <c r="D178" s="100"/>
      <c r="E178" s="100"/>
      <c r="F178" s="100"/>
      <c r="G178" s="111"/>
      <c r="H178" s="100"/>
      <c r="I178" s="100"/>
      <c r="J178" s="100"/>
      <c r="K178" s="100"/>
      <c r="L178" s="100"/>
      <c r="M178" s="100"/>
      <c r="N178" s="100"/>
      <c r="O178" s="100"/>
      <c r="P178" s="101"/>
      <c r="Q178" s="100"/>
      <c r="R178" s="102"/>
    </row>
    <row r="179" spans="1:18" ht="12.75">
      <c r="A179" s="100"/>
      <c r="B179" s="177"/>
      <c r="C179" s="100"/>
      <c r="D179" s="100"/>
      <c r="E179" s="100"/>
      <c r="F179" s="100"/>
      <c r="G179" s="111"/>
      <c r="H179" s="100"/>
      <c r="I179" s="100"/>
      <c r="J179" s="100"/>
      <c r="K179" s="100"/>
      <c r="L179" s="100"/>
      <c r="M179" s="100"/>
      <c r="N179" s="100"/>
      <c r="O179" s="100"/>
      <c r="P179" s="101"/>
      <c r="Q179" s="100"/>
      <c r="R179" s="102"/>
    </row>
    <row r="180" spans="1:43" s="94" customFormat="1" ht="12.75">
      <c r="A180" s="100"/>
      <c r="B180" s="177"/>
      <c r="C180" s="100"/>
      <c r="D180" s="100"/>
      <c r="E180" s="100"/>
      <c r="F180" s="100"/>
      <c r="G180" s="111"/>
      <c r="H180" s="100"/>
      <c r="I180" s="100"/>
      <c r="J180" s="100"/>
      <c r="K180" s="100"/>
      <c r="L180" s="100"/>
      <c r="M180" s="100"/>
      <c r="N180" s="100"/>
      <c r="O180" s="100"/>
      <c r="P180" s="101"/>
      <c r="Q180" s="100"/>
      <c r="R180" s="102"/>
      <c r="S180" s="98"/>
      <c r="T180" s="99"/>
      <c r="U180" s="99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</row>
    <row r="181" spans="1:43" s="94" customFormat="1" ht="12.75">
      <c r="A181" s="100"/>
      <c r="B181" s="177"/>
      <c r="C181" s="100"/>
      <c r="D181" s="100"/>
      <c r="E181" s="100"/>
      <c r="F181" s="100"/>
      <c r="G181" s="111"/>
      <c r="H181" s="100"/>
      <c r="I181" s="100"/>
      <c r="J181" s="100"/>
      <c r="K181" s="100"/>
      <c r="L181" s="100"/>
      <c r="M181" s="100"/>
      <c r="N181" s="100"/>
      <c r="O181" s="100"/>
      <c r="P181" s="101"/>
      <c r="Q181" s="100"/>
      <c r="R181" s="102"/>
      <c r="S181" s="98"/>
      <c r="T181" s="99"/>
      <c r="U181" s="99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</row>
    <row r="182" spans="1:43" s="94" customFormat="1" ht="12.75">
      <c r="A182" s="100"/>
      <c r="B182" s="177"/>
      <c r="C182" s="100"/>
      <c r="D182" s="100"/>
      <c r="E182" s="100"/>
      <c r="F182" s="100"/>
      <c r="G182" s="111"/>
      <c r="H182" s="100"/>
      <c r="I182" s="100"/>
      <c r="J182" s="100"/>
      <c r="K182" s="100"/>
      <c r="L182" s="100"/>
      <c r="M182" s="100"/>
      <c r="N182" s="100"/>
      <c r="O182" s="100"/>
      <c r="P182" s="101"/>
      <c r="Q182" s="100"/>
      <c r="R182" s="102"/>
      <c r="S182" s="98"/>
      <c r="T182" s="99"/>
      <c r="U182" s="99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</row>
    <row r="183" spans="1:43" s="94" customFormat="1" ht="12.75">
      <c r="A183" s="100"/>
      <c r="B183" s="177"/>
      <c r="C183" s="100"/>
      <c r="D183" s="100"/>
      <c r="E183" s="100"/>
      <c r="F183" s="100"/>
      <c r="G183" s="111"/>
      <c r="H183" s="100"/>
      <c r="I183" s="100"/>
      <c r="J183" s="100"/>
      <c r="K183" s="100"/>
      <c r="L183" s="100"/>
      <c r="M183" s="100"/>
      <c r="N183" s="100"/>
      <c r="O183" s="100"/>
      <c r="P183" s="101"/>
      <c r="Q183" s="100"/>
      <c r="R183" s="102"/>
      <c r="S183" s="98"/>
      <c r="T183" s="99"/>
      <c r="U183" s="99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</row>
    <row r="184" spans="1:43" s="94" customFormat="1" ht="12.75">
      <c r="A184" s="100"/>
      <c r="B184" s="177"/>
      <c r="C184" s="100"/>
      <c r="D184" s="100"/>
      <c r="E184" s="100"/>
      <c r="F184" s="100"/>
      <c r="G184" s="111"/>
      <c r="H184" s="100"/>
      <c r="I184" s="100"/>
      <c r="J184" s="100"/>
      <c r="K184" s="100"/>
      <c r="L184" s="100"/>
      <c r="M184" s="100"/>
      <c r="N184" s="100"/>
      <c r="O184" s="100"/>
      <c r="P184" s="101"/>
      <c r="Q184" s="100"/>
      <c r="R184" s="102"/>
      <c r="S184" s="98"/>
      <c r="T184" s="99"/>
      <c r="U184" s="99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</row>
    <row r="185" spans="1:43" s="94" customFormat="1" ht="12.75">
      <c r="A185" s="100"/>
      <c r="B185" s="177"/>
      <c r="C185" s="100"/>
      <c r="D185" s="100"/>
      <c r="E185" s="100"/>
      <c r="F185" s="100"/>
      <c r="G185" s="111"/>
      <c r="H185" s="100"/>
      <c r="I185" s="100"/>
      <c r="J185" s="100"/>
      <c r="K185" s="100"/>
      <c r="L185" s="100"/>
      <c r="M185" s="100"/>
      <c r="N185" s="100"/>
      <c r="O185" s="100"/>
      <c r="P185" s="101"/>
      <c r="Q185" s="100"/>
      <c r="R185" s="102"/>
      <c r="S185" s="98"/>
      <c r="T185" s="99"/>
      <c r="U185" s="99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</row>
    <row r="186" spans="1:43" s="94" customFormat="1" ht="12.75">
      <c r="A186" s="100"/>
      <c r="B186" s="177"/>
      <c r="C186" s="100"/>
      <c r="D186" s="100"/>
      <c r="E186" s="100"/>
      <c r="F186" s="100"/>
      <c r="G186" s="111"/>
      <c r="H186" s="100"/>
      <c r="I186" s="100"/>
      <c r="J186" s="100"/>
      <c r="K186" s="100"/>
      <c r="L186" s="100"/>
      <c r="M186" s="100"/>
      <c r="N186" s="100"/>
      <c r="O186" s="100"/>
      <c r="P186" s="101"/>
      <c r="Q186" s="100"/>
      <c r="R186" s="102"/>
      <c r="S186" s="98"/>
      <c r="T186" s="99"/>
      <c r="U186" s="99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</row>
    <row r="187" spans="1:43" s="94" customFormat="1" ht="12.75">
      <c r="A187" s="100"/>
      <c r="B187" s="177"/>
      <c r="C187" s="100"/>
      <c r="D187" s="100"/>
      <c r="E187" s="100"/>
      <c r="F187" s="100"/>
      <c r="G187" s="111"/>
      <c r="H187" s="100"/>
      <c r="I187" s="100"/>
      <c r="J187" s="100"/>
      <c r="K187" s="100"/>
      <c r="L187" s="100"/>
      <c r="M187" s="100"/>
      <c r="N187" s="100"/>
      <c r="O187" s="100"/>
      <c r="P187" s="101"/>
      <c r="Q187" s="100"/>
      <c r="R187" s="102"/>
      <c r="S187" s="98"/>
      <c r="T187" s="99"/>
      <c r="U187" s="99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</row>
    <row r="188" spans="1:43" s="94" customFormat="1" ht="12.75">
      <c r="A188" s="100"/>
      <c r="B188" s="177"/>
      <c r="C188" s="100"/>
      <c r="D188" s="100"/>
      <c r="E188" s="100"/>
      <c r="F188" s="100"/>
      <c r="G188" s="111"/>
      <c r="H188" s="100"/>
      <c r="I188" s="100"/>
      <c r="J188" s="100"/>
      <c r="K188" s="100"/>
      <c r="L188" s="100"/>
      <c r="M188" s="100"/>
      <c r="N188" s="100"/>
      <c r="O188" s="100"/>
      <c r="P188" s="101"/>
      <c r="Q188" s="100"/>
      <c r="R188" s="102"/>
      <c r="S188" s="98"/>
      <c r="T188" s="99"/>
      <c r="U188" s="99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</row>
    <row r="189" spans="1:43" s="94" customFormat="1" ht="12.75">
      <c r="A189" s="100"/>
      <c r="B189" s="177"/>
      <c r="C189" s="100"/>
      <c r="D189" s="100"/>
      <c r="E189" s="100"/>
      <c r="F189" s="100"/>
      <c r="G189" s="111"/>
      <c r="H189" s="100"/>
      <c r="I189" s="100"/>
      <c r="J189" s="100"/>
      <c r="K189" s="100"/>
      <c r="L189" s="100"/>
      <c r="M189" s="100"/>
      <c r="N189" s="100"/>
      <c r="O189" s="100"/>
      <c r="P189" s="101"/>
      <c r="Q189" s="100"/>
      <c r="R189" s="102"/>
      <c r="S189" s="98"/>
      <c r="T189" s="99"/>
      <c r="U189" s="99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</row>
    <row r="190" spans="1:43" s="94" customFormat="1" ht="12.75">
      <c r="A190" s="100"/>
      <c r="B190" s="177"/>
      <c r="C190" s="100"/>
      <c r="D190" s="100"/>
      <c r="E190" s="100"/>
      <c r="F190" s="100"/>
      <c r="G190" s="111"/>
      <c r="H190" s="100"/>
      <c r="I190" s="100"/>
      <c r="J190" s="100"/>
      <c r="K190" s="100"/>
      <c r="L190" s="100"/>
      <c r="M190" s="100"/>
      <c r="N190" s="100"/>
      <c r="O190" s="100"/>
      <c r="P190" s="101"/>
      <c r="Q190" s="100"/>
      <c r="R190" s="102"/>
      <c r="S190" s="98"/>
      <c r="T190" s="99"/>
      <c r="U190" s="99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</row>
    <row r="191" spans="1:43" s="94" customFormat="1" ht="12.75">
      <c r="A191" s="100"/>
      <c r="B191" s="177"/>
      <c r="C191" s="100"/>
      <c r="D191" s="100"/>
      <c r="E191" s="100"/>
      <c r="F191" s="100"/>
      <c r="G191" s="111"/>
      <c r="H191" s="100"/>
      <c r="I191" s="100"/>
      <c r="J191" s="100"/>
      <c r="K191" s="100"/>
      <c r="L191" s="100"/>
      <c r="M191" s="100"/>
      <c r="N191" s="100"/>
      <c r="O191" s="100"/>
      <c r="P191" s="101"/>
      <c r="Q191" s="100"/>
      <c r="R191" s="102"/>
      <c r="S191" s="98"/>
      <c r="T191" s="99"/>
      <c r="U191" s="99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</row>
    <row r="192" spans="1:43" s="94" customFormat="1" ht="12.75">
      <c r="A192" s="100"/>
      <c r="B192" s="177"/>
      <c r="C192" s="100"/>
      <c r="D192" s="100"/>
      <c r="E192" s="100"/>
      <c r="F192" s="100"/>
      <c r="G192" s="111"/>
      <c r="H192" s="100"/>
      <c r="I192" s="100"/>
      <c r="J192" s="100"/>
      <c r="K192" s="100"/>
      <c r="L192" s="100"/>
      <c r="M192" s="100"/>
      <c r="N192" s="100"/>
      <c r="O192" s="100"/>
      <c r="P192" s="101"/>
      <c r="Q192" s="100"/>
      <c r="R192" s="102"/>
      <c r="S192" s="98"/>
      <c r="T192" s="99"/>
      <c r="U192" s="99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1:43" s="94" customFormat="1" ht="12.75">
      <c r="A193" s="100"/>
      <c r="B193" s="177"/>
      <c r="C193" s="100"/>
      <c r="D193" s="100"/>
      <c r="E193" s="100"/>
      <c r="F193" s="100"/>
      <c r="G193" s="111"/>
      <c r="H193" s="100"/>
      <c r="I193" s="100"/>
      <c r="J193" s="100"/>
      <c r="K193" s="100"/>
      <c r="L193" s="100"/>
      <c r="M193" s="100"/>
      <c r="N193" s="100"/>
      <c r="O193" s="100"/>
      <c r="P193" s="101"/>
      <c r="Q193" s="100"/>
      <c r="R193" s="102"/>
      <c r="S193" s="98"/>
      <c r="T193" s="99"/>
      <c r="U193" s="99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1:43" s="98" customFormat="1" ht="12.75">
      <c r="A194" s="100"/>
      <c r="B194" s="177"/>
      <c r="C194" s="100"/>
      <c r="D194" s="100"/>
      <c r="E194" s="100"/>
      <c r="F194" s="100"/>
      <c r="G194" s="111"/>
      <c r="H194" s="100"/>
      <c r="I194" s="100"/>
      <c r="J194" s="100"/>
      <c r="K194" s="100"/>
      <c r="L194" s="100"/>
      <c r="M194" s="100"/>
      <c r="N194" s="100"/>
      <c r="O194" s="100"/>
      <c r="P194" s="101"/>
      <c r="Q194" s="100"/>
      <c r="R194" s="102"/>
      <c r="T194" s="99"/>
      <c r="U194" s="99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1:43" s="98" customFormat="1" ht="12.75">
      <c r="A195" s="100"/>
      <c r="B195" s="177"/>
      <c r="C195" s="100"/>
      <c r="D195" s="100"/>
      <c r="E195" s="100"/>
      <c r="F195" s="100"/>
      <c r="G195" s="111"/>
      <c r="H195" s="100"/>
      <c r="I195" s="100"/>
      <c r="J195" s="100"/>
      <c r="K195" s="100"/>
      <c r="L195" s="100"/>
      <c r="M195" s="100"/>
      <c r="N195" s="100"/>
      <c r="O195" s="100"/>
      <c r="P195" s="101"/>
      <c r="Q195" s="100"/>
      <c r="R195" s="102"/>
      <c r="T195" s="99"/>
      <c r="U195" s="99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1:43" s="98" customFormat="1" ht="12.75">
      <c r="A196" s="100"/>
      <c r="B196" s="177"/>
      <c r="C196" s="100"/>
      <c r="D196" s="100"/>
      <c r="E196" s="100"/>
      <c r="F196" s="100"/>
      <c r="G196" s="111"/>
      <c r="H196" s="100"/>
      <c r="I196" s="100"/>
      <c r="J196" s="100"/>
      <c r="K196" s="100"/>
      <c r="L196" s="100"/>
      <c r="M196" s="100"/>
      <c r="N196" s="100"/>
      <c r="O196" s="100"/>
      <c r="P196" s="101"/>
      <c r="Q196" s="100"/>
      <c r="R196" s="102"/>
      <c r="T196" s="99"/>
      <c r="U196" s="99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1:43" s="98" customFormat="1" ht="12.75">
      <c r="A197" s="100"/>
      <c r="B197" s="177"/>
      <c r="C197" s="100"/>
      <c r="D197" s="100"/>
      <c r="E197" s="100"/>
      <c r="F197" s="100"/>
      <c r="G197" s="111"/>
      <c r="H197" s="100"/>
      <c r="I197" s="100"/>
      <c r="J197" s="100"/>
      <c r="K197" s="100"/>
      <c r="L197" s="100"/>
      <c r="M197" s="100"/>
      <c r="N197" s="100"/>
      <c r="O197" s="100"/>
      <c r="P197" s="101"/>
      <c r="Q197" s="100"/>
      <c r="R197" s="102"/>
      <c r="T197" s="99"/>
      <c r="U197" s="99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1:43" s="98" customFormat="1" ht="12.75">
      <c r="A198" s="100"/>
      <c r="B198" s="177"/>
      <c r="C198" s="100"/>
      <c r="D198" s="100"/>
      <c r="E198" s="100"/>
      <c r="F198" s="100"/>
      <c r="G198" s="111"/>
      <c r="H198" s="100"/>
      <c r="I198" s="100"/>
      <c r="J198" s="100"/>
      <c r="K198" s="100"/>
      <c r="L198" s="100"/>
      <c r="M198" s="100"/>
      <c r="N198" s="100"/>
      <c r="O198" s="100"/>
      <c r="P198" s="101"/>
      <c r="Q198" s="100"/>
      <c r="R198" s="102"/>
      <c r="T198" s="99"/>
      <c r="U198" s="99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1:43" s="98" customFormat="1" ht="12.75">
      <c r="A199" s="100"/>
      <c r="B199" s="177"/>
      <c r="C199" s="100"/>
      <c r="D199" s="100"/>
      <c r="E199" s="100"/>
      <c r="F199" s="100"/>
      <c r="G199" s="111"/>
      <c r="H199" s="100"/>
      <c r="I199" s="100"/>
      <c r="J199" s="100"/>
      <c r="K199" s="100"/>
      <c r="L199" s="100"/>
      <c r="M199" s="100"/>
      <c r="N199" s="100"/>
      <c r="O199" s="100"/>
      <c r="P199" s="101"/>
      <c r="Q199" s="100"/>
      <c r="R199" s="102"/>
      <c r="T199" s="99"/>
      <c r="U199" s="99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1:43" s="98" customFormat="1" ht="12.75">
      <c r="A200" s="100"/>
      <c r="B200" s="177"/>
      <c r="C200" s="100"/>
      <c r="D200" s="100"/>
      <c r="E200" s="100"/>
      <c r="F200" s="100"/>
      <c r="G200" s="111"/>
      <c r="H200" s="100"/>
      <c r="I200" s="100"/>
      <c r="J200" s="100"/>
      <c r="K200" s="100"/>
      <c r="L200" s="100"/>
      <c r="M200" s="100"/>
      <c r="N200" s="100"/>
      <c r="O200" s="100"/>
      <c r="P200" s="101"/>
      <c r="Q200" s="100"/>
      <c r="R200" s="102"/>
      <c r="T200" s="99"/>
      <c r="U200" s="99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1:43" s="98" customFormat="1" ht="12.75">
      <c r="A201" s="100"/>
      <c r="B201" s="177"/>
      <c r="C201" s="100"/>
      <c r="D201" s="100"/>
      <c r="E201" s="100"/>
      <c r="F201" s="100"/>
      <c r="G201" s="111"/>
      <c r="H201" s="100"/>
      <c r="I201" s="100"/>
      <c r="J201" s="100"/>
      <c r="K201" s="100"/>
      <c r="L201" s="100"/>
      <c r="M201" s="100"/>
      <c r="N201" s="100"/>
      <c r="O201" s="100"/>
      <c r="P201" s="101"/>
      <c r="Q201" s="100"/>
      <c r="R201" s="102"/>
      <c r="T201" s="99"/>
      <c r="U201" s="99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1:43" s="98" customFormat="1" ht="12.75">
      <c r="A202" s="100"/>
      <c r="B202" s="177"/>
      <c r="C202" s="100"/>
      <c r="D202" s="100"/>
      <c r="E202" s="100"/>
      <c r="F202" s="100"/>
      <c r="G202" s="111"/>
      <c r="H202" s="100"/>
      <c r="I202" s="100"/>
      <c r="J202" s="100"/>
      <c r="K202" s="100"/>
      <c r="L202" s="100"/>
      <c r="M202" s="100"/>
      <c r="N202" s="100"/>
      <c r="O202" s="100"/>
      <c r="P202" s="101"/>
      <c r="Q202" s="100"/>
      <c r="R202" s="102"/>
      <c r="T202" s="99"/>
      <c r="U202" s="99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1:43" s="98" customFormat="1" ht="12.75">
      <c r="A203" s="100"/>
      <c r="B203" s="177"/>
      <c r="C203" s="100"/>
      <c r="D203" s="100"/>
      <c r="E203" s="100"/>
      <c r="F203" s="100"/>
      <c r="G203" s="111"/>
      <c r="H203" s="100"/>
      <c r="I203" s="100"/>
      <c r="J203" s="100"/>
      <c r="K203" s="100"/>
      <c r="L203" s="100"/>
      <c r="M203" s="100"/>
      <c r="N203" s="100"/>
      <c r="O203" s="100"/>
      <c r="P203" s="101"/>
      <c r="Q203" s="100"/>
      <c r="R203" s="102"/>
      <c r="T203" s="99"/>
      <c r="U203" s="99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1:43" s="98" customFormat="1" ht="12.75">
      <c r="A204" s="100"/>
      <c r="B204" s="177"/>
      <c r="C204" s="100"/>
      <c r="D204" s="100"/>
      <c r="E204" s="100"/>
      <c r="F204" s="100"/>
      <c r="G204" s="111"/>
      <c r="H204" s="100"/>
      <c r="I204" s="100"/>
      <c r="J204" s="100"/>
      <c r="K204" s="100"/>
      <c r="L204" s="100"/>
      <c r="M204" s="100"/>
      <c r="N204" s="100"/>
      <c r="O204" s="100"/>
      <c r="P204" s="101"/>
      <c r="Q204" s="100"/>
      <c r="R204" s="102"/>
      <c r="T204" s="99"/>
      <c r="U204" s="99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1:43" s="98" customFormat="1" ht="12.75">
      <c r="A205" s="100"/>
      <c r="B205" s="177"/>
      <c r="C205" s="100"/>
      <c r="D205" s="100"/>
      <c r="E205" s="100"/>
      <c r="F205" s="100"/>
      <c r="G205" s="111"/>
      <c r="H205" s="100"/>
      <c r="I205" s="100"/>
      <c r="J205" s="100"/>
      <c r="K205" s="100"/>
      <c r="L205" s="100"/>
      <c r="M205" s="100"/>
      <c r="N205" s="100"/>
      <c r="O205" s="100"/>
      <c r="P205" s="101"/>
      <c r="Q205" s="100"/>
      <c r="R205" s="102"/>
      <c r="T205" s="99"/>
      <c r="U205" s="99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1:43" s="98" customFormat="1" ht="12.75">
      <c r="A206" s="100"/>
      <c r="B206" s="177"/>
      <c r="C206" s="100"/>
      <c r="D206" s="100"/>
      <c r="E206" s="100"/>
      <c r="F206" s="100"/>
      <c r="G206" s="111"/>
      <c r="H206" s="100"/>
      <c r="I206" s="100"/>
      <c r="J206" s="100"/>
      <c r="K206" s="100"/>
      <c r="L206" s="100"/>
      <c r="M206" s="100"/>
      <c r="N206" s="100"/>
      <c r="O206" s="100"/>
      <c r="P206" s="101"/>
      <c r="Q206" s="100"/>
      <c r="R206" s="102"/>
      <c r="T206" s="99"/>
      <c r="U206" s="99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1:43" s="98" customFormat="1" ht="12.75">
      <c r="A207" s="100"/>
      <c r="B207" s="177"/>
      <c r="C207" s="100"/>
      <c r="D207" s="100"/>
      <c r="E207" s="100"/>
      <c r="F207" s="100"/>
      <c r="G207" s="111"/>
      <c r="H207" s="100"/>
      <c r="I207" s="100"/>
      <c r="J207" s="100"/>
      <c r="K207" s="100"/>
      <c r="L207" s="100"/>
      <c r="M207" s="100"/>
      <c r="N207" s="100"/>
      <c r="O207" s="100"/>
      <c r="P207" s="101"/>
      <c r="Q207" s="100"/>
      <c r="R207" s="102"/>
      <c r="T207" s="99"/>
      <c r="U207" s="99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1:43" s="98" customFormat="1" ht="12.75">
      <c r="A208" s="100"/>
      <c r="B208" s="177"/>
      <c r="C208" s="100"/>
      <c r="D208" s="100"/>
      <c r="E208" s="100"/>
      <c r="F208" s="100"/>
      <c r="G208" s="111"/>
      <c r="H208" s="100"/>
      <c r="I208" s="100"/>
      <c r="J208" s="100"/>
      <c r="K208" s="100"/>
      <c r="L208" s="100"/>
      <c r="M208" s="100"/>
      <c r="N208" s="100"/>
      <c r="O208" s="100"/>
      <c r="P208" s="101"/>
      <c r="Q208" s="100"/>
      <c r="R208" s="102"/>
      <c r="T208" s="99"/>
      <c r="U208" s="99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1:43" s="98" customFormat="1" ht="12.75">
      <c r="A209" s="100"/>
      <c r="B209" s="177"/>
      <c r="C209" s="100"/>
      <c r="D209" s="100"/>
      <c r="E209" s="100"/>
      <c r="F209" s="100"/>
      <c r="G209" s="111"/>
      <c r="H209" s="100"/>
      <c r="I209" s="100"/>
      <c r="J209" s="100"/>
      <c r="K209" s="100"/>
      <c r="L209" s="100"/>
      <c r="M209" s="100"/>
      <c r="N209" s="100"/>
      <c r="O209" s="100"/>
      <c r="P209" s="101"/>
      <c r="Q209" s="100"/>
      <c r="R209" s="102"/>
      <c r="T209" s="99"/>
      <c r="U209" s="99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1:43" s="98" customFormat="1" ht="12.75">
      <c r="A210" s="100"/>
      <c r="B210" s="177"/>
      <c r="C210" s="100"/>
      <c r="D210" s="100"/>
      <c r="E210" s="100"/>
      <c r="F210" s="100"/>
      <c r="G210" s="111"/>
      <c r="H210" s="100"/>
      <c r="I210" s="100"/>
      <c r="J210" s="100"/>
      <c r="K210" s="100"/>
      <c r="L210" s="100"/>
      <c r="M210" s="100"/>
      <c r="N210" s="100"/>
      <c r="O210" s="100"/>
      <c r="P210" s="101"/>
      <c r="Q210" s="100"/>
      <c r="R210" s="102"/>
      <c r="T210" s="99"/>
      <c r="U210" s="99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1:43" s="98" customFormat="1" ht="12.75">
      <c r="A211" s="100"/>
      <c r="B211" s="177"/>
      <c r="C211" s="100"/>
      <c r="D211" s="100"/>
      <c r="E211" s="100"/>
      <c r="F211" s="100"/>
      <c r="G211" s="111"/>
      <c r="H211" s="100"/>
      <c r="I211" s="100"/>
      <c r="J211" s="100"/>
      <c r="K211" s="100"/>
      <c r="L211" s="100"/>
      <c r="M211" s="100"/>
      <c r="N211" s="100"/>
      <c r="O211" s="100"/>
      <c r="P211" s="101"/>
      <c r="Q211" s="100"/>
      <c r="R211" s="102"/>
      <c r="T211" s="99"/>
      <c r="U211" s="99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  <row r="212" spans="1:43" s="98" customFormat="1" ht="12.75">
      <c r="A212" s="100"/>
      <c r="B212" s="177"/>
      <c r="C212" s="100"/>
      <c r="D212" s="100"/>
      <c r="E212" s="100"/>
      <c r="F212" s="100"/>
      <c r="G212" s="111"/>
      <c r="H212" s="100"/>
      <c r="I212" s="100"/>
      <c r="J212" s="100"/>
      <c r="K212" s="100"/>
      <c r="L212" s="100"/>
      <c r="M212" s="100"/>
      <c r="N212" s="100"/>
      <c r="O212" s="100"/>
      <c r="P212" s="101"/>
      <c r="Q212" s="100"/>
      <c r="R212" s="102"/>
      <c r="T212" s="99"/>
      <c r="U212" s="99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</row>
    <row r="213" spans="1:43" s="98" customFormat="1" ht="12.75">
      <c r="A213" s="100"/>
      <c r="B213" s="177"/>
      <c r="C213" s="100"/>
      <c r="D213" s="100"/>
      <c r="E213" s="100"/>
      <c r="F213" s="100"/>
      <c r="G213" s="111"/>
      <c r="H213" s="100"/>
      <c r="I213" s="100"/>
      <c r="J213" s="100"/>
      <c r="K213" s="100"/>
      <c r="L213" s="100"/>
      <c r="M213" s="100"/>
      <c r="N213" s="100"/>
      <c r="O213" s="100"/>
      <c r="P213" s="101"/>
      <c r="Q213" s="100"/>
      <c r="R213" s="102"/>
      <c r="T213" s="99"/>
      <c r="U213" s="99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</row>
    <row r="214" spans="1:43" s="98" customFormat="1" ht="12.75">
      <c r="A214" s="100"/>
      <c r="B214" s="177"/>
      <c r="C214" s="100"/>
      <c r="D214" s="100"/>
      <c r="E214" s="100"/>
      <c r="F214" s="100"/>
      <c r="G214" s="111"/>
      <c r="H214" s="100"/>
      <c r="I214" s="100"/>
      <c r="J214" s="100"/>
      <c r="K214" s="100"/>
      <c r="L214" s="100"/>
      <c r="M214" s="100"/>
      <c r="N214" s="100"/>
      <c r="O214" s="100"/>
      <c r="P214" s="101"/>
      <c r="Q214" s="100"/>
      <c r="R214" s="102"/>
      <c r="T214" s="99"/>
      <c r="U214" s="99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</row>
    <row r="215" spans="1:43" s="98" customFormat="1" ht="12.75">
      <c r="A215" s="100"/>
      <c r="B215" s="177"/>
      <c r="C215" s="100"/>
      <c r="D215" s="100"/>
      <c r="E215" s="100"/>
      <c r="F215" s="100"/>
      <c r="G215" s="111"/>
      <c r="H215" s="100"/>
      <c r="I215" s="100"/>
      <c r="J215" s="100"/>
      <c r="K215" s="100"/>
      <c r="L215" s="100"/>
      <c r="M215" s="100"/>
      <c r="N215" s="100"/>
      <c r="O215" s="100"/>
      <c r="P215" s="101"/>
      <c r="Q215" s="100"/>
      <c r="R215" s="102"/>
      <c r="T215" s="99"/>
      <c r="U215" s="99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</row>
    <row r="216" spans="1:43" s="98" customFormat="1" ht="12.75">
      <c r="A216" s="100"/>
      <c r="B216" s="177"/>
      <c r="C216" s="100"/>
      <c r="D216" s="100"/>
      <c r="E216" s="100"/>
      <c r="F216" s="100"/>
      <c r="G216" s="111"/>
      <c r="H216" s="100"/>
      <c r="I216" s="100"/>
      <c r="J216" s="100"/>
      <c r="K216" s="100"/>
      <c r="L216" s="100"/>
      <c r="M216" s="100"/>
      <c r="N216" s="100"/>
      <c r="O216" s="100"/>
      <c r="P216" s="101"/>
      <c r="Q216" s="100"/>
      <c r="R216" s="102"/>
      <c r="T216" s="99"/>
      <c r="U216" s="99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</row>
    <row r="217" spans="1:43" s="98" customFormat="1" ht="12.75">
      <c r="A217" s="100"/>
      <c r="B217" s="177"/>
      <c r="C217" s="100"/>
      <c r="D217" s="100"/>
      <c r="E217" s="100"/>
      <c r="F217" s="100"/>
      <c r="G217" s="111"/>
      <c r="H217" s="100"/>
      <c r="I217" s="100"/>
      <c r="J217" s="100"/>
      <c r="K217" s="100"/>
      <c r="L217" s="100"/>
      <c r="M217" s="100"/>
      <c r="N217" s="100"/>
      <c r="O217" s="100"/>
      <c r="P217" s="101"/>
      <c r="Q217" s="100"/>
      <c r="R217" s="102"/>
      <c r="T217" s="99"/>
      <c r="U217" s="99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</row>
    <row r="218" spans="1:43" s="98" customFormat="1" ht="12.75">
      <c r="A218" s="100"/>
      <c r="B218" s="177"/>
      <c r="C218" s="100"/>
      <c r="D218" s="100"/>
      <c r="E218" s="100"/>
      <c r="F218" s="100"/>
      <c r="G218" s="111"/>
      <c r="H218" s="100"/>
      <c r="I218" s="100"/>
      <c r="J218" s="100"/>
      <c r="K218" s="100"/>
      <c r="L218" s="100"/>
      <c r="M218" s="100"/>
      <c r="N218" s="100"/>
      <c r="O218" s="100"/>
      <c r="P218" s="101"/>
      <c r="Q218" s="100"/>
      <c r="R218" s="102"/>
      <c r="T218" s="99"/>
      <c r="U218" s="99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</row>
    <row r="219" spans="1:43" s="98" customFormat="1" ht="12.75">
      <c r="A219" s="100"/>
      <c r="B219" s="177"/>
      <c r="C219" s="100"/>
      <c r="D219" s="100"/>
      <c r="E219" s="100"/>
      <c r="F219" s="100"/>
      <c r="G219" s="111"/>
      <c r="H219" s="100"/>
      <c r="I219" s="100"/>
      <c r="J219" s="100"/>
      <c r="K219" s="100"/>
      <c r="L219" s="100"/>
      <c r="M219" s="100"/>
      <c r="N219" s="100"/>
      <c r="O219" s="100"/>
      <c r="P219" s="101"/>
      <c r="Q219" s="100"/>
      <c r="R219" s="102"/>
      <c r="T219" s="99"/>
      <c r="U219" s="99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</row>
    <row r="220" spans="1:43" s="98" customFormat="1" ht="12.75">
      <c r="A220" s="100"/>
      <c r="B220" s="177"/>
      <c r="C220" s="100"/>
      <c r="D220" s="100"/>
      <c r="E220" s="100"/>
      <c r="F220" s="100"/>
      <c r="G220" s="111"/>
      <c r="H220" s="100"/>
      <c r="I220" s="100"/>
      <c r="J220" s="100"/>
      <c r="K220" s="100"/>
      <c r="L220" s="100"/>
      <c r="M220" s="100"/>
      <c r="N220" s="100"/>
      <c r="O220" s="100"/>
      <c r="P220" s="101"/>
      <c r="Q220" s="100"/>
      <c r="R220" s="102"/>
      <c r="T220" s="99"/>
      <c r="U220" s="99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</row>
    <row r="221" spans="1:43" s="98" customFormat="1" ht="12.75">
      <c r="A221" s="100"/>
      <c r="B221" s="177"/>
      <c r="C221" s="100"/>
      <c r="D221" s="100"/>
      <c r="E221" s="100"/>
      <c r="F221" s="100"/>
      <c r="G221" s="111"/>
      <c r="H221" s="100"/>
      <c r="I221" s="100"/>
      <c r="J221" s="100"/>
      <c r="K221" s="100"/>
      <c r="L221" s="100"/>
      <c r="M221" s="100"/>
      <c r="N221" s="100"/>
      <c r="O221" s="100"/>
      <c r="P221" s="101"/>
      <c r="Q221" s="100"/>
      <c r="R221" s="102"/>
      <c r="T221" s="99"/>
      <c r="U221" s="99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</row>
    <row r="222" spans="1:43" s="98" customFormat="1" ht="12.75">
      <c r="A222" s="100"/>
      <c r="B222" s="177"/>
      <c r="C222" s="100"/>
      <c r="D222" s="100"/>
      <c r="E222" s="100"/>
      <c r="F222" s="100"/>
      <c r="G222" s="111"/>
      <c r="H222" s="100"/>
      <c r="I222" s="100"/>
      <c r="J222" s="100"/>
      <c r="K222" s="100"/>
      <c r="L222" s="100"/>
      <c r="M222" s="100"/>
      <c r="N222" s="100"/>
      <c r="O222" s="100"/>
      <c r="P222" s="101"/>
      <c r="Q222" s="100"/>
      <c r="R222" s="102"/>
      <c r="T222" s="99"/>
      <c r="U222" s="99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</row>
    <row r="223" spans="1:43" s="98" customFormat="1" ht="12.75">
      <c r="A223" s="100"/>
      <c r="B223" s="177"/>
      <c r="C223" s="100"/>
      <c r="D223" s="100"/>
      <c r="E223" s="100"/>
      <c r="F223" s="100"/>
      <c r="G223" s="111"/>
      <c r="H223" s="100"/>
      <c r="I223" s="100"/>
      <c r="J223" s="100"/>
      <c r="K223" s="100"/>
      <c r="L223" s="100"/>
      <c r="M223" s="100"/>
      <c r="N223" s="100"/>
      <c r="O223" s="100"/>
      <c r="P223" s="101"/>
      <c r="Q223" s="100"/>
      <c r="R223" s="102"/>
      <c r="T223" s="99"/>
      <c r="U223" s="99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</row>
    <row r="224" spans="1:43" s="98" customFormat="1" ht="12.75">
      <c r="A224" s="100"/>
      <c r="B224" s="177"/>
      <c r="C224" s="100"/>
      <c r="D224" s="100"/>
      <c r="E224" s="100"/>
      <c r="F224" s="100"/>
      <c r="G224" s="111"/>
      <c r="H224" s="100"/>
      <c r="I224" s="100"/>
      <c r="J224" s="100"/>
      <c r="K224" s="100"/>
      <c r="L224" s="100"/>
      <c r="M224" s="100"/>
      <c r="N224" s="100"/>
      <c r="O224" s="100"/>
      <c r="P224" s="101"/>
      <c r="Q224" s="100"/>
      <c r="R224" s="102"/>
      <c r="T224" s="99"/>
      <c r="U224" s="99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</row>
    <row r="225" spans="1:43" s="98" customFormat="1" ht="12.75">
      <c r="A225" s="100"/>
      <c r="B225" s="177"/>
      <c r="C225" s="100"/>
      <c r="D225" s="100"/>
      <c r="E225" s="100"/>
      <c r="F225" s="100"/>
      <c r="G225" s="111"/>
      <c r="H225" s="100"/>
      <c r="I225" s="100"/>
      <c r="J225" s="100"/>
      <c r="K225" s="100"/>
      <c r="L225" s="100"/>
      <c r="M225" s="100"/>
      <c r="N225" s="100"/>
      <c r="O225" s="100"/>
      <c r="P225" s="101"/>
      <c r="Q225" s="100"/>
      <c r="R225" s="102"/>
      <c r="T225" s="99"/>
      <c r="U225" s="99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</row>
    <row r="226" spans="1:43" s="98" customFormat="1" ht="12.75">
      <c r="A226" s="100"/>
      <c r="B226" s="177"/>
      <c r="C226" s="100"/>
      <c r="D226" s="100"/>
      <c r="E226" s="100"/>
      <c r="F226" s="100"/>
      <c r="G226" s="111"/>
      <c r="H226" s="100"/>
      <c r="I226" s="100"/>
      <c r="J226" s="100"/>
      <c r="K226" s="100"/>
      <c r="L226" s="100"/>
      <c r="M226" s="100"/>
      <c r="N226" s="100"/>
      <c r="O226" s="100"/>
      <c r="P226" s="101"/>
      <c r="Q226" s="100"/>
      <c r="R226" s="102"/>
      <c r="T226" s="99"/>
      <c r="U226" s="99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</row>
    <row r="227" spans="1:43" s="98" customFormat="1" ht="12.75">
      <c r="A227" s="100"/>
      <c r="B227" s="177"/>
      <c r="C227" s="100"/>
      <c r="D227" s="100"/>
      <c r="E227" s="100"/>
      <c r="F227" s="100"/>
      <c r="G227" s="111"/>
      <c r="H227" s="100"/>
      <c r="I227" s="100"/>
      <c r="J227" s="100"/>
      <c r="K227" s="100"/>
      <c r="L227" s="100"/>
      <c r="M227" s="100"/>
      <c r="N227" s="100"/>
      <c r="O227" s="100"/>
      <c r="P227" s="101"/>
      <c r="Q227" s="100"/>
      <c r="R227" s="102"/>
      <c r="T227" s="99"/>
      <c r="U227" s="99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</row>
    <row r="228" spans="1:43" s="98" customFormat="1" ht="12.75">
      <c r="A228" s="100"/>
      <c r="B228" s="177"/>
      <c r="C228" s="100"/>
      <c r="D228" s="100"/>
      <c r="E228" s="100"/>
      <c r="F228" s="100"/>
      <c r="G228" s="111"/>
      <c r="H228" s="100"/>
      <c r="I228" s="100"/>
      <c r="J228" s="100"/>
      <c r="K228" s="100"/>
      <c r="L228" s="100"/>
      <c r="M228" s="100"/>
      <c r="N228" s="100"/>
      <c r="O228" s="100"/>
      <c r="P228" s="101"/>
      <c r="Q228" s="100"/>
      <c r="R228" s="102"/>
      <c r="T228" s="99"/>
      <c r="U228" s="99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</row>
    <row r="229" spans="1:43" s="98" customFormat="1" ht="12.75">
      <c r="A229" s="100"/>
      <c r="B229" s="177"/>
      <c r="C229" s="100"/>
      <c r="D229" s="100"/>
      <c r="E229" s="100"/>
      <c r="F229" s="100"/>
      <c r="G229" s="111"/>
      <c r="H229" s="100"/>
      <c r="I229" s="100"/>
      <c r="J229" s="100"/>
      <c r="K229" s="100"/>
      <c r="L229" s="100"/>
      <c r="M229" s="100"/>
      <c r="N229" s="100"/>
      <c r="O229" s="100"/>
      <c r="P229" s="101"/>
      <c r="Q229" s="100"/>
      <c r="R229" s="102"/>
      <c r="T229" s="99"/>
      <c r="U229" s="99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</row>
    <row r="230" spans="1:43" s="98" customFormat="1" ht="12.75">
      <c r="A230" s="100"/>
      <c r="B230" s="177"/>
      <c r="C230" s="100"/>
      <c r="D230" s="100"/>
      <c r="E230" s="100"/>
      <c r="F230" s="100"/>
      <c r="G230" s="111"/>
      <c r="H230" s="100"/>
      <c r="I230" s="100"/>
      <c r="J230" s="100"/>
      <c r="K230" s="100"/>
      <c r="L230" s="100"/>
      <c r="M230" s="100"/>
      <c r="N230" s="100"/>
      <c r="O230" s="100"/>
      <c r="P230" s="101"/>
      <c r="Q230" s="100"/>
      <c r="R230" s="102"/>
      <c r="T230" s="99"/>
      <c r="U230" s="99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</row>
    <row r="231" spans="1:43" s="98" customFormat="1" ht="12.75">
      <c r="A231" s="100"/>
      <c r="B231" s="177"/>
      <c r="C231" s="100"/>
      <c r="D231" s="100"/>
      <c r="E231" s="100"/>
      <c r="F231" s="100"/>
      <c r="G231" s="111"/>
      <c r="H231" s="100"/>
      <c r="I231" s="100"/>
      <c r="J231" s="100"/>
      <c r="K231" s="100"/>
      <c r="L231" s="100"/>
      <c r="M231" s="100"/>
      <c r="N231" s="100"/>
      <c r="O231" s="100"/>
      <c r="P231" s="101"/>
      <c r="Q231" s="100"/>
      <c r="R231" s="102"/>
      <c r="T231" s="99"/>
      <c r="U231" s="99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</row>
    <row r="232" spans="1:43" s="98" customFormat="1" ht="12.75">
      <c r="A232" s="100"/>
      <c r="B232" s="177"/>
      <c r="C232" s="100"/>
      <c r="D232" s="100"/>
      <c r="E232" s="100"/>
      <c r="F232" s="100"/>
      <c r="G232" s="111"/>
      <c r="H232" s="100"/>
      <c r="I232" s="100"/>
      <c r="J232" s="100"/>
      <c r="K232" s="100"/>
      <c r="L232" s="100"/>
      <c r="M232" s="100"/>
      <c r="N232" s="100"/>
      <c r="O232" s="100"/>
      <c r="P232" s="101"/>
      <c r="Q232" s="100"/>
      <c r="R232" s="102"/>
      <c r="T232" s="99"/>
      <c r="U232" s="99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</row>
    <row r="233" spans="1:43" s="98" customFormat="1" ht="12.75">
      <c r="A233" s="100"/>
      <c r="B233" s="177"/>
      <c r="C233" s="100"/>
      <c r="D233" s="100"/>
      <c r="E233" s="100"/>
      <c r="F233" s="100"/>
      <c r="G233" s="111"/>
      <c r="H233" s="100"/>
      <c r="I233" s="100"/>
      <c r="J233" s="100"/>
      <c r="K233" s="100"/>
      <c r="L233" s="100"/>
      <c r="M233" s="100"/>
      <c r="N233" s="100"/>
      <c r="O233" s="100"/>
      <c r="P233" s="101"/>
      <c r="Q233" s="100"/>
      <c r="R233" s="102"/>
      <c r="T233" s="99"/>
      <c r="U233" s="99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</row>
    <row r="234" spans="1:43" s="98" customFormat="1" ht="12.75">
      <c r="A234" s="100"/>
      <c r="B234" s="177"/>
      <c r="C234" s="100"/>
      <c r="D234" s="100"/>
      <c r="E234" s="100"/>
      <c r="F234" s="100"/>
      <c r="G234" s="111"/>
      <c r="H234" s="100"/>
      <c r="I234" s="100"/>
      <c r="J234" s="100"/>
      <c r="K234" s="100"/>
      <c r="L234" s="100"/>
      <c r="M234" s="100"/>
      <c r="N234" s="100"/>
      <c r="O234" s="100"/>
      <c r="P234" s="101"/>
      <c r="Q234" s="100"/>
      <c r="R234" s="102"/>
      <c r="T234" s="99"/>
      <c r="U234" s="99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</row>
    <row r="235" spans="1:43" s="98" customFormat="1" ht="12.75">
      <c r="A235" s="100"/>
      <c r="B235" s="177"/>
      <c r="C235" s="100"/>
      <c r="D235" s="100"/>
      <c r="E235" s="100"/>
      <c r="F235" s="100"/>
      <c r="G235" s="111"/>
      <c r="H235" s="100"/>
      <c r="I235" s="100"/>
      <c r="J235" s="100"/>
      <c r="K235" s="100"/>
      <c r="L235" s="100"/>
      <c r="M235" s="100"/>
      <c r="N235" s="100"/>
      <c r="O235" s="100"/>
      <c r="P235" s="101"/>
      <c r="Q235" s="100"/>
      <c r="R235" s="102"/>
      <c r="T235" s="99"/>
      <c r="U235" s="99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</row>
    <row r="236" spans="1:43" s="98" customFormat="1" ht="12.75">
      <c r="A236" s="100"/>
      <c r="B236" s="177"/>
      <c r="C236" s="100"/>
      <c r="D236" s="100"/>
      <c r="E236" s="100"/>
      <c r="F236" s="100"/>
      <c r="G236" s="111"/>
      <c r="H236" s="100"/>
      <c r="I236" s="100"/>
      <c r="J236" s="100"/>
      <c r="K236" s="100"/>
      <c r="L236" s="100"/>
      <c r="M236" s="100"/>
      <c r="N236" s="100"/>
      <c r="O236" s="100"/>
      <c r="P236" s="101"/>
      <c r="Q236" s="100"/>
      <c r="R236" s="102"/>
      <c r="T236" s="99"/>
      <c r="U236" s="99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</row>
    <row r="237" spans="1:43" s="98" customFormat="1" ht="12.75">
      <c r="A237" s="100"/>
      <c r="B237" s="177"/>
      <c r="C237" s="100"/>
      <c r="D237" s="100"/>
      <c r="E237" s="100"/>
      <c r="F237" s="100"/>
      <c r="G237" s="111"/>
      <c r="H237" s="100"/>
      <c r="I237" s="100"/>
      <c r="J237" s="100"/>
      <c r="K237" s="100"/>
      <c r="L237" s="100"/>
      <c r="M237" s="100"/>
      <c r="N237" s="100"/>
      <c r="O237" s="100"/>
      <c r="P237" s="101"/>
      <c r="Q237" s="100"/>
      <c r="R237" s="102"/>
      <c r="T237" s="99"/>
      <c r="U237" s="99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</row>
    <row r="238" spans="1:43" s="98" customFormat="1" ht="12.75">
      <c r="A238" s="100"/>
      <c r="B238" s="177"/>
      <c r="C238" s="100"/>
      <c r="D238" s="100"/>
      <c r="E238" s="100"/>
      <c r="F238" s="100"/>
      <c r="G238" s="111"/>
      <c r="H238" s="100"/>
      <c r="I238" s="100"/>
      <c r="J238" s="100"/>
      <c r="K238" s="100"/>
      <c r="L238" s="100"/>
      <c r="M238" s="100"/>
      <c r="N238" s="100"/>
      <c r="O238" s="100"/>
      <c r="P238" s="101"/>
      <c r="Q238" s="100"/>
      <c r="R238" s="102"/>
      <c r="T238" s="99"/>
      <c r="U238" s="99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</row>
    <row r="239" spans="1:43" s="98" customFormat="1" ht="12.75">
      <c r="A239" s="100"/>
      <c r="B239" s="177"/>
      <c r="C239" s="100"/>
      <c r="D239" s="100"/>
      <c r="E239" s="100"/>
      <c r="F239" s="100"/>
      <c r="G239" s="111"/>
      <c r="H239" s="100"/>
      <c r="I239" s="100"/>
      <c r="J239" s="100"/>
      <c r="K239" s="100"/>
      <c r="L239" s="100"/>
      <c r="M239" s="100"/>
      <c r="N239" s="100"/>
      <c r="O239" s="100"/>
      <c r="P239" s="101"/>
      <c r="Q239" s="100"/>
      <c r="R239" s="102"/>
      <c r="T239" s="99"/>
      <c r="U239" s="99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</row>
    <row r="240" spans="1:43" s="98" customFormat="1" ht="12.75">
      <c r="A240" s="100"/>
      <c r="B240" s="177"/>
      <c r="C240" s="100"/>
      <c r="D240" s="100"/>
      <c r="E240" s="100"/>
      <c r="F240" s="100"/>
      <c r="G240" s="111"/>
      <c r="H240" s="100"/>
      <c r="I240" s="100"/>
      <c r="J240" s="100"/>
      <c r="K240" s="100"/>
      <c r="L240" s="100"/>
      <c r="M240" s="100"/>
      <c r="N240" s="100"/>
      <c r="O240" s="100"/>
      <c r="P240" s="101"/>
      <c r="Q240" s="100"/>
      <c r="R240" s="102"/>
      <c r="T240" s="99"/>
      <c r="U240" s="99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</row>
    <row r="241" spans="1:43" s="98" customFormat="1" ht="12.75">
      <c r="A241" s="100"/>
      <c r="B241" s="177"/>
      <c r="C241" s="100"/>
      <c r="D241" s="100"/>
      <c r="E241" s="100"/>
      <c r="F241" s="100"/>
      <c r="G241" s="111"/>
      <c r="H241" s="100"/>
      <c r="I241" s="100"/>
      <c r="J241" s="100"/>
      <c r="K241" s="100"/>
      <c r="L241" s="100"/>
      <c r="M241" s="100"/>
      <c r="N241" s="100"/>
      <c r="O241" s="100"/>
      <c r="P241" s="101"/>
      <c r="Q241" s="100"/>
      <c r="R241" s="102"/>
      <c r="T241" s="99"/>
      <c r="U241" s="99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</row>
    <row r="242" spans="1:43" s="98" customFormat="1" ht="12.75">
      <c r="A242" s="100"/>
      <c r="B242" s="177"/>
      <c r="C242" s="100"/>
      <c r="D242" s="100"/>
      <c r="E242" s="100"/>
      <c r="F242" s="100"/>
      <c r="G242" s="111"/>
      <c r="H242" s="100"/>
      <c r="I242" s="100"/>
      <c r="J242" s="100"/>
      <c r="K242" s="100"/>
      <c r="L242" s="100"/>
      <c r="M242" s="100"/>
      <c r="N242" s="100"/>
      <c r="O242" s="100"/>
      <c r="P242" s="101"/>
      <c r="Q242" s="100"/>
      <c r="R242" s="102"/>
      <c r="T242" s="99"/>
      <c r="U242" s="99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</row>
    <row r="243" spans="1:43" s="98" customFormat="1" ht="12.75">
      <c r="A243" s="100"/>
      <c r="B243" s="177"/>
      <c r="C243" s="100"/>
      <c r="D243" s="100"/>
      <c r="E243" s="100"/>
      <c r="F243" s="100"/>
      <c r="G243" s="111"/>
      <c r="H243" s="100"/>
      <c r="I243" s="100"/>
      <c r="J243" s="100"/>
      <c r="K243" s="100"/>
      <c r="L243" s="100"/>
      <c r="M243" s="100"/>
      <c r="N243" s="100"/>
      <c r="O243" s="100"/>
      <c r="P243" s="101"/>
      <c r="Q243" s="100"/>
      <c r="R243" s="102"/>
      <c r="T243" s="99"/>
      <c r="U243" s="99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</row>
    <row r="244" spans="1:43" s="98" customFormat="1" ht="12.75">
      <c r="A244" s="100"/>
      <c r="B244" s="177"/>
      <c r="C244" s="100"/>
      <c r="D244" s="100"/>
      <c r="E244" s="100"/>
      <c r="F244" s="100"/>
      <c r="G244" s="111"/>
      <c r="H244" s="100"/>
      <c r="I244" s="100"/>
      <c r="J244" s="100"/>
      <c r="K244" s="100"/>
      <c r="L244" s="100"/>
      <c r="M244" s="100"/>
      <c r="N244" s="100"/>
      <c r="O244" s="100"/>
      <c r="P244" s="101"/>
      <c r="Q244" s="100"/>
      <c r="R244" s="102"/>
      <c r="T244" s="99"/>
      <c r="U244" s="99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</row>
    <row r="245" spans="1:43" s="98" customFormat="1" ht="12.75">
      <c r="A245" s="100"/>
      <c r="B245" s="177"/>
      <c r="C245" s="100"/>
      <c r="D245" s="100"/>
      <c r="E245" s="100"/>
      <c r="F245" s="100"/>
      <c r="G245" s="111"/>
      <c r="H245" s="100"/>
      <c r="I245" s="100"/>
      <c r="J245" s="100"/>
      <c r="K245" s="100"/>
      <c r="L245" s="100"/>
      <c r="M245" s="100"/>
      <c r="N245" s="100"/>
      <c r="O245" s="100"/>
      <c r="P245" s="101"/>
      <c r="Q245" s="100"/>
      <c r="R245" s="102"/>
      <c r="T245" s="99"/>
      <c r="U245" s="99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</row>
    <row r="246" spans="1:43" s="98" customFormat="1" ht="12.75">
      <c r="A246" s="100"/>
      <c r="B246" s="177"/>
      <c r="C246" s="100"/>
      <c r="D246" s="100"/>
      <c r="E246" s="100"/>
      <c r="F246" s="100"/>
      <c r="G246" s="111"/>
      <c r="H246" s="100"/>
      <c r="I246" s="100"/>
      <c r="J246" s="100"/>
      <c r="K246" s="100"/>
      <c r="L246" s="100"/>
      <c r="M246" s="100"/>
      <c r="N246" s="100"/>
      <c r="O246" s="100"/>
      <c r="P246" s="101"/>
      <c r="Q246" s="100"/>
      <c r="R246" s="102"/>
      <c r="T246" s="99"/>
      <c r="U246" s="99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</row>
    <row r="247" spans="1:43" s="98" customFormat="1" ht="12.75">
      <c r="A247" s="100"/>
      <c r="B247" s="177"/>
      <c r="C247" s="100"/>
      <c r="D247" s="100"/>
      <c r="E247" s="100"/>
      <c r="F247" s="100"/>
      <c r="G247" s="111"/>
      <c r="H247" s="100"/>
      <c r="I247" s="100"/>
      <c r="J247" s="100"/>
      <c r="K247" s="100"/>
      <c r="L247" s="100"/>
      <c r="M247" s="100"/>
      <c r="N247" s="100"/>
      <c r="O247" s="100"/>
      <c r="P247" s="101"/>
      <c r="Q247" s="100"/>
      <c r="R247" s="102"/>
      <c r="T247" s="99"/>
      <c r="U247" s="99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</row>
    <row r="248" spans="1:43" s="98" customFormat="1" ht="12.75">
      <c r="A248" s="100"/>
      <c r="B248" s="177"/>
      <c r="C248" s="100"/>
      <c r="D248" s="100"/>
      <c r="E248" s="100"/>
      <c r="F248" s="100"/>
      <c r="G248" s="111"/>
      <c r="H248" s="100"/>
      <c r="I248" s="100"/>
      <c r="J248" s="100"/>
      <c r="K248" s="100"/>
      <c r="L248" s="100"/>
      <c r="M248" s="100"/>
      <c r="N248" s="100"/>
      <c r="O248" s="100"/>
      <c r="P248" s="101"/>
      <c r="Q248" s="100"/>
      <c r="R248" s="102"/>
      <c r="T248" s="99"/>
      <c r="U248" s="99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</row>
    <row r="249" spans="1:43" s="98" customFormat="1" ht="12.75">
      <c r="A249" s="100"/>
      <c r="B249" s="177"/>
      <c r="C249" s="100"/>
      <c r="D249" s="100"/>
      <c r="E249" s="100"/>
      <c r="F249" s="100"/>
      <c r="G249" s="111"/>
      <c r="H249" s="100"/>
      <c r="I249" s="100"/>
      <c r="J249" s="100"/>
      <c r="K249" s="100"/>
      <c r="L249" s="100"/>
      <c r="M249" s="100"/>
      <c r="N249" s="100"/>
      <c r="O249" s="100"/>
      <c r="P249" s="101"/>
      <c r="Q249" s="100"/>
      <c r="R249" s="102"/>
      <c r="T249" s="99"/>
      <c r="U249" s="99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</row>
    <row r="250" spans="1:43" s="98" customFormat="1" ht="12.75">
      <c r="A250" s="100"/>
      <c r="B250" s="177"/>
      <c r="C250" s="100"/>
      <c r="D250" s="100"/>
      <c r="E250" s="100"/>
      <c r="F250" s="100"/>
      <c r="G250" s="111"/>
      <c r="H250" s="100"/>
      <c r="I250" s="100"/>
      <c r="J250" s="100"/>
      <c r="K250" s="100"/>
      <c r="L250" s="100"/>
      <c r="M250" s="100"/>
      <c r="N250" s="100"/>
      <c r="O250" s="100"/>
      <c r="P250" s="101"/>
      <c r="Q250" s="100"/>
      <c r="R250" s="102"/>
      <c r="T250" s="99"/>
      <c r="U250" s="99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</row>
    <row r="251" spans="1:43" s="98" customFormat="1" ht="12.75">
      <c r="A251" s="100"/>
      <c r="B251" s="177"/>
      <c r="C251" s="100"/>
      <c r="D251" s="100"/>
      <c r="E251" s="100"/>
      <c r="F251" s="100"/>
      <c r="G251" s="111"/>
      <c r="H251" s="100"/>
      <c r="I251" s="100"/>
      <c r="J251" s="100"/>
      <c r="K251" s="100"/>
      <c r="L251" s="100"/>
      <c r="M251" s="100"/>
      <c r="N251" s="100"/>
      <c r="O251" s="100"/>
      <c r="P251" s="101"/>
      <c r="Q251" s="100"/>
      <c r="R251" s="102"/>
      <c r="T251" s="99"/>
      <c r="U251" s="99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</row>
    <row r="252" spans="1:43" s="98" customFormat="1" ht="12.75">
      <c r="A252" s="100"/>
      <c r="B252" s="177"/>
      <c r="C252" s="100"/>
      <c r="D252" s="100"/>
      <c r="E252" s="100"/>
      <c r="F252" s="100"/>
      <c r="G252" s="111"/>
      <c r="H252" s="100"/>
      <c r="I252" s="100"/>
      <c r="J252" s="100"/>
      <c r="K252" s="100"/>
      <c r="L252" s="100"/>
      <c r="M252" s="100"/>
      <c r="N252" s="100"/>
      <c r="O252" s="100"/>
      <c r="P252" s="101"/>
      <c r="Q252" s="100"/>
      <c r="R252" s="102"/>
      <c r="T252" s="99"/>
      <c r="U252" s="99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</row>
    <row r="253" spans="1:43" s="98" customFormat="1" ht="12.75">
      <c r="A253" s="100"/>
      <c r="B253" s="177"/>
      <c r="C253" s="100"/>
      <c r="D253" s="100"/>
      <c r="E253" s="100"/>
      <c r="F253" s="100"/>
      <c r="G253" s="111"/>
      <c r="H253" s="100"/>
      <c r="I253" s="100"/>
      <c r="J253" s="100"/>
      <c r="K253" s="100"/>
      <c r="L253" s="100"/>
      <c r="M253" s="100"/>
      <c r="N253" s="100"/>
      <c r="O253" s="100"/>
      <c r="P253" s="101"/>
      <c r="Q253" s="100"/>
      <c r="R253" s="102"/>
      <c r="T253" s="99"/>
      <c r="U253" s="99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</row>
    <row r="254" spans="1:43" s="98" customFormat="1" ht="12.75">
      <c r="A254" s="100"/>
      <c r="B254" s="177"/>
      <c r="C254" s="100"/>
      <c r="D254" s="100"/>
      <c r="E254" s="100"/>
      <c r="F254" s="100"/>
      <c r="G254" s="111"/>
      <c r="H254" s="100"/>
      <c r="I254" s="100"/>
      <c r="J254" s="100"/>
      <c r="K254" s="100"/>
      <c r="L254" s="100"/>
      <c r="M254" s="100"/>
      <c r="N254" s="100"/>
      <c r="O254" s="100"/>
      <c r="P254" s="101"/>
      <c r="Q254" s="100"/>
      <c r="R254" s="102"/>
      <c r="T254" s="99"/>
      <c r="U254" s="99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</row>
    <row r="255" spans="1:43" s="98" customFormat="1" ht="12.75">
      <c r="A255" s="100"/>
      <c r="B255" s="177"/>
      <c r="C255" s="100"/>
      <c r="D255" s="100"/>
      <c r="E255" s="100"/>
      <c r="F255" s="100"/>
      <c r="G255" s="111"/>
      <c r="H255" s="100"/>
      <c r="I255" s="100"/>
      <c r="J255" s="100"/>
      <c r="K255" s="100"/>
      <c r="L255" s="100"/>
      <c r="M255" s="100"/>
      <c r="N255" s="100"/>
      <c r="O255" s="100"/>
      <c r="P255" s="101"/>
      <c r="Q255" s="100"/>
      <c r="R255" s="102"/>
      <c r="T255" s="99"/>
      <c r="U255" s="99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</row>
    <row r="256" spans="1:43" s="98" customFormat="1" ht="12.75">
      <c r="A256" s="100"/>
      <c r="B256" s="177"/>
      <c r="C256" s="100"/>
      <c r="D256" s="100"/>
      <c r="E256" s="100"/>
      <c r="F256" s="100"/>
      <c r="G256" s="111"/>
      <c r="H256" s="100"/>
      <c r="I256" s="100"/>
      <c r="J256" s="100"/>
      <c r="K256" s="100"/>
      <c r="L256" s="100"/>
      <c r="M256" s="100"/>
      <c r="N256" s="100"/>
      <c r="O256" s="100"/>
      <c r="P256" s="101"/>
      <c r="Q256" s="100"/>
      <c r="R256" s="102"/>
      <c r="T256" s="99"/>
      <c r="U256" s="99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</row>
    <row r="257" spans="1:43" s="98" customFormat="1" ht="12.75">
      <c r="A257" s="100"/>
      <c r="B257" s="177"/>
      <c r="C257" s="100"/>
      <c r="D257" s="100"/>
      <c r="E257" s="100"/>
      <c r="F257" s="100"/>
      <c r="G257" s="111"/>
      <c r="H257" s="100"/>
      <c r="I257" s="100"/>
      <c r="J257" s="100"/>
      <c r="K257" s="100"/>
      <c r="L257" s="100"/>
      <c r="M257" s="100"/>
      <c r="N257" s="100"/>
      <c r="O257" s="100"/>
      <c r="P257" s="101"/>
      <c r="Q257" s="100"/>
      <c r="R257" s="102"/>
      <c r="T257" s="99"/>
      <c r="U257" s="99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</row>
    <row r="258" spans="1:43" s="98" customFormat="1" ht="12.75">
      <c r="A258" s="100"/>
      <c r="B258" s="177"/>
      <c r="C258" s="100"/>
      <c r="D258" s="100"/>
      <c r="E258" s="100"/>
      <c r="F258" s="100"/>
      <c r="G258" s="111"/>
      <c r="H258" s="100"/>
      <c r="I258" s="100"/>
      <c r="J258" s="100"/>
      <c r="K258" s="100"/>
      <c r="L258" s="100"/>
      <c r="M258" s="100"/>
      <c r="N258" s="100"/>
      <c r="O258" s="100"/>
      <c r="P258" s="101"/>
      <c r="Q258" s="100"/>
      <c r="R258" s="102"/>
      <c r="T258" s="99"/>
      <c r="U258" s="99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</row>
    <row r="259" spans="1:43" s="98" customFormat="1" ht="12.75">
      <c r="A259" s="100"/>
      <c r="B259" s="177"/>
      <c r="C259" s="100"/>
      <c r="D259" s="100"/>
      <c r="E259" s="100"/>
      <c r="F259" s="100"/>
      <c r="G259" s="111"/>
      <c r="H259" s="100"/>
      <c r="I259" s="100"/>
      <c r="J259" s="100"/>
      <c r="K259" s="100"/>
      <c r="L259" s="100"/>
      <c r="M259" s="100"/>
      <c r="N259" s="100"/>
      <c r="O259" s="100"/>
      <c r="P259" s="101"/>
      <c r="Q259" s="100"/>
      <c r="R259" s="102"/>
      <c r="T259" s="99"/>
      <c r="U259" s="99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</row>
    <row r="260" spans="1:43" s="98" customFormat="1" ht="12.75">
      <c r="A260" s="100"/>
      <c r="B260" s="177"/>
      <c r="C260" s="100"/>
      <c r="D260" s="100"/>
      <c r="E260" s="100"/>
      <c r="F260" s="100"/>
      <c r="G260" s="111"/>
      <c r="H260" s="100"/>
      <c r="I260" s="100"/>
      <c r="J260" s="100"/>
      <c r="K260" s="100"/>
      <c r="L260" s="100"/>
      <c r="M260" s="100"/>
      <c r="N260" s="100"/>
      <c r="O260" s="100"/>
      <c r="P260" s="101"/>
      <c r="Q260" s="100"/>
      <c r="R260" s="102"/>
      <c r="T260" s="99"/>
      <c r="U260" s="99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</row>
    <row r="261" spans="1:43" s="98" customFormat="1" ht="12.75">
      <c r="A261" s="100"/>
      <c r="B261" s="177"/>
      <c r="C261" s="100"/>
      <c r="D261" s="100"/>
      <c r="E261" s="100"/>
      <c r="F261" s="100"/>
      <c r="G261" s="111"/>
      <c r="H261" s="100"/>
      <c r="I261" s="100"/>
      <c r="J261" s="100"/>
      <c r="K261" s="100"/>
      <c r="L261" s="100"/>
      <c r="M261" s="100"/>
      <c r="N261" s="100"/>
      <c r="O261" s="100"/>
      <c r="P261" s="101"/>
      <c r="Q261" s="100"/>
      <c r="R261" s="102"/>
      <c r="T261" s="99"/>
      <c r="U261" s="99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</row>
    <row r="262" spans="1:43" s="98" customFormat="1" ht="12.75">
      <c r="A262" s="100"/>
      <c r="B262" s="177"/>
      <c r="C262" s="100"/>
      <c r="D262" s="100"/>
      <c r="E262" s="100"/>
      <c r="F262" s="100"/>
      <c r="G262" s="111"/>
      <c r="H262" s="100"/>
      <c r="I262" s="100"/>
      <c r="J262" s="100"/>
      <c r="K262" s="100"/>
      <c r="L262" s="100"/>
      <c r="M262" s="100"/>
      <c r="N262" s="100"/>
      <c r="O262" s="100"/>
      <c r="P262" s="101"/>
      <c r="Q262" s="100"/>
      <c r="R262" s="102"/>
      <c r="T262" s="99"/>
      <c r="U262" s="99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</row>
    <row r="263" spans="1:43" s="98" customFormat="1" ht="12.75">
      <c r="A263" s="100"/>
      <c r="B263" s="177"/>
      <c r="C263" s="100"/>
      <c r="D263" s="100"/>
      <c r="E263" s="100"/>
      <c r="F263" s="100"/>
      <c r="G263" s="111"/>
      <c r="H263" s="100"/>
      <c r="I263" s="100"/>
      <c r="J263" s="100"/>
      <c r="K263" s="100"/>
      <c r="L263" s="100"/>
      <c r="M263" s="100"/>
      <c r="N263" s="100"/>
      <c r="O263" s="100"/>
      <c r="P263" s="101"/>
      <c r="Q263" s="100"/>
      <c r="R263" s="102"/>
      <c r="T263" s="99"/>
      <c r="U263" s="99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</row>
    <row r="264" spans="1:43" s="98" customFormat="1" ht="12.75">
      <c r="A264" s="100"/>
      <c r="B264" s="177"/>
      <c r="C264" s="100"/>
      <c r="D264" s="100"/>
      <c r="E264" s="100"/>
      <c r="F264" s="100"/>
      <c r="G264" s="111"/>
      <c r="H264" s="100"/>
      <c r="I264" s="100"/>
      <c r="J264" s="100"/>
      <c r="K264" s="100"/>
      <c r="L264" s="100"/>
      <c r="M264" s="100"/>
      <c r="N264" s="100"/>
      <c r="O264" s="100"/>
      <c r="P264" s="101"/>
      <c r="Q264" s="100"/>
      <c r="R264" s="102"/>
      <c r="T264" s="99"/>
      <c r="U264" s="99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</row>
    <row r="265" spans="1:43" s="98" customFormat="1" ht="12.75">
      <c r="A265" s="100"/>
      <c r="B265" s="177"/>
      <c r="C265" s="100"/>
      <c r="D265" s="100"/>
      <c r="E265" s="100"/>
      <c r="F265" s="100"/>
      <c r="G265" s="111"/>
      <c r="H265" s="100"/>
      <c r="I265" s="100"/>
      <c r="J265" s="100"/>
      <c r="K265" s="100"/>
      <c r="L265" s="100"/>
      <c r="M265" s="100"/>
      <c r="N265" s="100"/>
      <c r="O265" s="100"/>
      <c r="P265" s="101"/>
      <c r="Q265" s="100"/>
      <c r="R265" s="102"/>
      <c r="T265" s="99"/>
      <c r="U265" s="99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</row>
    <row r="266" spans="1:43" s="98" customFormat="1" ht="12.75">
      <c r="A266" s="100"/>
      <c r="B266" s="177"/>
      <c r="C266" s="100"/>
      <c r="D266" s="100"/>
      <c r="E266" s="100"/>
      <c r="F266" s="100"/>
      <c r="G266" s="111"/>
      <c r="H266" s="100"/>
      <c r="I266" s="100"/>
      <c r="J266" s="100"/>
      <c r="K266" s="100"/>
      <c r="L266" s="100"/>
      <c r="M266" s="100"/>
      <c r="N266" s="100"/>
      <c r="O266" s="100"/>
      <c r="P266" s="101"/>
      <c r="Q266" s="100"/>
      <c r="R266" s="102"/>
      <c r="T266" s="99"/>
      <c r="U266" s="99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</row>
    <row r="267" spans="1:43" s="98" customFormat="1" ht="12.75">
      <c r="A267" s="100"/>
      <c r="B267" s="177"/>
      <c r="C267" s="100"/>
      <c r="D267" s="100"/>
      <c r="E267" s="100"/>
      <c r="F267" s="100"/>
      <c r="G267" s="111"/>
      <c r="H267" s="100"/>
      <c r="I267" s="100"/>
      <c r="J267" s="100"/>
      <c r="K267" s="100"/>
      <c r="L267" s="100"/>
      <c r="M267" s="100"/>
      <c r="N267" s="100"/>
      <c r="O267" s="100"/>
      <c r="P267" s="101"/>
      <c r="Q267" s="100"/>
      <c r="R267" s="102"/>
      <c r="T267" s="99"/>
      <c r="U267" s="99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</row>
    <row r="268" spans="1:43" s="98" customFormat="1" ht="12.75">
      <c r="A268" s="100"/>
      <c r="B268" s="177"/>
      <c r="C268" s="100"/>
      <c r="D268" s="100"/>
      <c r="E268" s="100"/>
      <c r="F268" s="100"/>
      <c r="G268" s="111"/>
      <c r="H268" s="100"/>
      <c r="I268" s="100"/>
      <c r="J268" s="100"/>
      <c r="K268" s="100"/>
      <c r="L268" s="100"/>
      <c r="M268" s="100"/>
      <c r="N268" s="100"/>
      <c r="O268" s="100"/>
      <c r="P268" s="101"/>
      <c r="Q268" s="100"/>
      <c r="R268" s="102"/>
      <c r="T268" s="99"/>
      <c r="U268" s="99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</row>
    <row r="269" spans="1:43" s="98" customFormat="1" ht="12.75">
      <c r="A269" s="100"/>
      <c r="B269" s="177"/>
      <c r="C269" s="100"/>
      <c r="D269" s="100"/>
      <c r="E269" s="100"/>
      <c r="F269" s="100"/>
      <c r="G269" s="111"/>
      <c r="H269" s="100"/>
      <c r="I269" s="100"/>
      <c r="J269" s="100"/>
      <c r="K269" s="100"/>
      <c r="L269" s="100"/>
      <c r="M269" s="100"/>
      <c r="N269" s="100"/>
      <c r="O269" s="100"/>
      <c r="P269" s="101"/>
      <c r="Q269" s="100"/>
      <c r="R269" s="102"/>
      <c r="T269" s="99"/>
      <c r="U269" s="99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</row>
    <row r="270" spans="1:43" s="98" customFormat="1" ht="12.75">
      <c r="A270" s="100"/>
      <c r="B270" s="177"/>
      <c r="C270" s="100"/>
      <c r="D270" s="100"/>
      <c r="E270" s="100"/>
      <c r="F270" s="100"/>
      <c r="G270" s="111"/>
      <c r="H270" s="100"/>
      <c r="I270" s="100"/>
      <c r="J270" s="100"/>
      <c r="K270" s="100"/>
      <c r="L270" s="100"/>
      <c r="M270" s="100"/>
      <c r="N270" s="100"/>
      <c r="O270" s="100"/>
      <c r="P270" s="101"/>
      <c r="Q270" s="100"/>
      <c r="R270" s="102"/>
      <c r="T270" s="99"/>
      <c r="U270" s="99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</row>
    <row r="271" spans="1:43" s="98" customFormat="1" ht="12.75">
      <c r="A271" s="100"/>
      <c r="B271" s="177"/>
      <c r="C271" s="100"/>
      <c r="D271" s="100"/>
      <c r="E271" s="100"/>
      <c r="F271" s="100"/>
      <c r="G271" s="111"/>
      <c r="H271" s="100"/>
      <c r="I271" s="100"/>
      <c r="J271" s="100"/>
      <c r="K271" s="100"/>
      <c r="L271" s="100"/>
      <c r="M271" s="100"/>
      <c r="N271" s="100"/>
      <c r="O271" s="100"/>
      <c r="P271" s="101"/>
      <c r="Q271" s="100"/>
      <c r="R271" s="102"/>
      <c r="T271" s="99"/>
      <c r="U271" s="99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</row>
    <row r="272" spans="1:43" s="98" customFormat="1" ht="12.75">
      <c r="A272" s="100"/>
      <c r="B272" s="177"/>
      <c r="C272" s="100"/>
      <c r="D272" s="100"/>
      <c r="E272" s="100"/>
      <c r="F272" s="100"/>
      <c r="G272" s="111"/>
      <c r="H272" s="100"/>
      <c r="I272" s="100"/>
      <c r="J272" s="100"/>
      <c r="K272" s="100"/>
      <c r="L272" s="100"/>
      <c r="M272" s="100"/>
      <c r="N272" s="100"/>
      <c r="O272" s="100"/>
      <c r="P272" s="101"/>
      <c r="Q272" s="100"/>
      <c r="R272" s="102"/>
      <c r="T272" s="99"/>
      <c r="U272" s="99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</row>
    <row r="273" spans="1:43" s="98" customFormat="1" ht="12.75">
      <c r="A273" s="100"/>
      <c r="B273" s="177"/>
      <c r="C273" s="100"/>
      <c r="D273" s="100"/>
      <c r="E273" s="100"/>
      <c r="F273" s="100"/>
      <c r="G273" s="111"/>
      <c r="H273" s="100"/>
      <c r="I273" s="100"/>
      <c r="J273" s="100"/>
      <c r="K273" s="100"/>
      <c r="L273" s="100"/>
      <c r="M273" s="100"/>
      <c r="N273" s="100"/>
      <c r="O273" s="100"/>
      <c r="P273" s="101"/>
      <c r="Q273" s="100"/>
      <c r="R273" s="102"/>
      <c r="T273" s="99"/>
      <c r="U273" s="99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</row>
    <row r="274" spans="1:43" s="98" customFormat="1" ht="12.75">
      <c r="A274" s="100"/>
      <c r="B274" s="177"/>
      <c r="C274" s="100"/>
      <c r="D274" s="100"/>
      <c r="E274" s="100"/>
      <c r="F274" s="100"/>
      <c r="G274" s="111"/>
      <c r="H274" s="100"/>
      <c r="I274" s="100"/>
      <c r="J274" s="100"/>
      <c r="K274" s="100"/>
      <c r="L274" s="100"/>
      <c r="M274" s="100"/>
      <c r="N274" s="100"/>
      <c r="O274" s="100"/>
      <c r="P274" s="101"/>
      <c r="Q274" s="100"/>
      <c r="R274" s="102"/>
      <c r="T274" s="99"/>
      <c r="U274" s="99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</row>
    <row r="275" spans="1:43" s="98" customFormat="1" ht="12.75">
      <c r="A275" s="100"/>
      <c r="B275" s="177"/>
      <c r="C275" s="100"/>
      <c r="D275" s="100"/>
      <c r="E275" s="100"/>
      <c r="F275" s="100"/>
      <c r="G275" s="111"/>
      <c r="H275" s="100"/>
      <c r="I275" s="100"/>
      <c r="J275" s="100"/>
      <c r="K275" s="100"/>
      <c r="L275" s="100"/>
      <c r="M275" s="100"/>
      <c r="N275" s="100"/>
      <c r="O275" s="100"/>
      <c r="P275" s="101"/>
      <c r="Q275" s="100"/>
      <c r="R275" s="102"/>
      <c r="T275" s="99"/>
      <c r="U275" s="99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</row>
    <row r="276" spans="1:43" s="98" customFormat="1" ht="12.75">
      <c r="A276" s="100"/>
      <c r="B276" s="177"/>
      <c r="C276" s="100"/>
      <c r="D276" s="100"/>
      <c r="E276" s="100"/>
      <c r="F276" s="100"/>
      <c r="G276" s="111"/>
      <c r="H276" s="100"/>
      <c r="I276" s="100"/>
      <c r="J276" s="100"/>
      <c r="K276" s="100"/>
      <c r="L276" s="100"/>
      <c r="M276" s="100"/>
      <c r="N276" s="100"/>
      <c r="O276" s="100"/>
      <c r="P276" s="101"/>
      <c r="Q276" s="100"/>
      <c r="R276" s="102"/>
      <c r="T276" s="99"/>
      <c r="U276" s="99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</row>
    <row r="277" spans="1:43" s="98" customFormat="1" ht="12.75">
      <c r="A277" s="100"/>
      <c r="B277" s="177"/>
      <c r="C277" s="100"/>
      <c r="D277" s="100"/>
      <c r="E277" s="100"/>
      <c r="F277" s="100"/>
      <c r="G277" s="111"/>
      <c r="H277" s="100"/>
      <c r="I277" s="100"/>
      <c r="J277" s="100"/>
      <c r="K277" s="100"/>
      <c r="L277" s="100"/>
      <c r="M277" s="100"/>
      <c r="N277" s="100"/>
      <c r="O277" s="100"/>
      <c r="P277" s="101"/>
      <c r="Q277" s="100"/>
      <c r="R277" s="102"/>
      <c r="T277" s="99"/>
      <c r="U277" s="99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</row>
    <row r="278" spans="1:43" s="98" customFormat="1" ht="12.75">
      <c r="A278" s="100"/>
      <c r="B278" s="177"/>
      <c r="C278" s="100"/>
      <c r="D278" s="100"/>
      <c r="E278" s="100"/>
      <c r="F278" s="100"/>
      <c r="G278" s="111"/>
      <c r="H278" s="100"/>
      <c r="I278" s="100"/>
      <c r="J278" s="100"/>
      <c r="K278" s="100"/>
      <c r="L278" s="100"/>
      <c r="M278" s="100"/>
      <c r="N278" s="100"/>
      <c r="O278" s="100"/>
      <c r="P278" s="101"/>
      <c r="Q278" s="100"/>
      <c r="R278" s="102"/>
      <c r="T278" s="99"/>
      <c r="U278" s="99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</row>
    <row r="279" spans="1:43" s="98" customFormat="1" ht="12.75">
      <c r="A279" s="100"/>
      <c r="B279" s="177"/>
      <c r="C279" s="100"/>
      <c r="D279" s="100"/>
      <c r="E279" s="100"/>
      <c r="F279" s="100"/>
      <c r="G279" s="111"/>
      <c r="H279" s="100"/>
      <c r="I279" s="100"/>
      <c r="J279" s="100"/>
      <c r="K279" s="100"/>
      <c r="L279" s="100"/>
      <c r="M279" s="100"/>
      <c r="N279" s="100"/>
      <c r="O279" s="100"/>
      <c r="P279" s="101"/>
      <c r="Q279" s="100"/>
      <c r="R279" s="102"/>
      <c r="T279" s="99"/>
      <c r="U279" s="99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</row>
    <row r="280" spans="1:43" s="98" customFormat="1" ht="12.75">
      <c r="A280" s="100"/>
      <c r="B280" s="177"/>
      <c r="C280" s="100"/>
      <c r="D280" s="100"/>
      <c r="E280" s="100"/>
      <c r="F280" s="100"/>
      <c r="G280" s="111"/>
      <c r="H280" s="100"/>
      <c r="I280" s="100"/>
      <c r="J280" s="100"/>
      <c r="K280" s="100"/>
      <c r="L280" s="100"/>
      <c r="M280" s="100"/>
      <c r="N280" s="100"/>
      <c r="O280" s="100"/>
      <c r="P280" s="101"/>
      <c r="Q280" s="100"/>
      <c r="R280" s="102"/>
      <c r="T280" s="99"/>
      <c r="U280" s="99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</row>
    <row r="281" spans="1:43" s="98" customFormat="1" ht="12.75">
      <c r="A281" s="100"/>
      <c r="B281" s="177"/>
      <c r="C281" s="100"/>
      <c r="D281" s="100"/>
      <c r="E281" s="100"/>
      <c r="F281" s="100"/>
      <c r="G281" s="111"/>
      <c r="H281" s="100"/>
      <c r="I281" s="100"/>
      <c r="J281" s="100"/>
      <c r="K281" s="100"/>
      <c r="L281" s="100"/>
      <c r="M281" s="100"/>
      <c r="N281" s="100"/>
      <c r="O281" s="100"/>
      <c r="P281" s="101"/>
      <c r="Q281" s="100"/>
      <c r="R281" s="102"/>
      <c r="T281" s="99"/>
      <c r="U281" s="99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</row>
    <row r="282" spans="1:43" s="98" customFormat="1" ht="12.75">
      <c r="A282" s="100"/>
      <c r="B282" s="177"/>
      <c r="C282" s="100"/>
      <c r="D282" s="100"/>
      <c r="E282" s="100"/>
      <c r="F282" s="100"/>
      <c r="G282" s="111"/>
      <c r="H282" s="100"/>
      <c r="I282" s="100"/>
      <c r="J282" s="100"/>
      <c r="K282" s="100"/>
      <c r="L282" s="100"/>
      <c r="M282" s="100"/>
      <c r="N282" s="100"/>
      <c r="O282" s="100"/>
      <c r="P282" s="101"/>
      <c r="Q282" s="100"/>
      <c r="R282" s="102"/>
      <c r="T282" s="99"/>
      <c r="U282" s="99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</row>
    <row r="283" spans="1:43" s="98" customFormat="1" ht="12.75">
      <c r="A283" s="100"/>
      <c r="B283" s="177"/>
      <c r="C283" s="100"/>
      <c r="D283" s="100"/>
      <c r="E283" s="100"/>
      <c r="F283" s="100"/>
      <c r="G283" s="111"/>
      <c r="H283" s="100"/>
      <c r="I283" s="100"/>
      <c r="J283" s="100"/>
      <c r="K283" s="100"/>
      <c r="L283" s="100"/>
      <c r="M283" s="100"/>
      <c r="N283" s="100"/>
      <c r="O283" s="100"/>
      <c r="P283" s="101"/>
      <c r="Q283" s="100"/>
      <c r="R283" s="102"/>
      <c r="T283" s="99"/>
      <c r="U283" s="99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</row>
    <row r="284" spans="1:43" s="98" customFormat="1" ht="12.75">
      <c r="A284" s="100"/>
      <c r="B284" s="177"/>
      <c r="C284" s="100"/>
      <c r="D284" s="100"/>
      <c r="E284" s="100"/>
      <c r="F284" s="100"/>
      <c r="G284" s="111"/>
      <c r="H284" s="100"/>
      <c r="I284" s="100"/>
      <c r="J284" s="100"/>
      <c r="K284" s="100"/>
      <c r="L284" s="100"/>
      <c r="M284" s="100"/>
      <c r="N284" s="100"/>
      <c r="O284" s="100"/>
      <c r="P284" s="101"/>
      <c r="Q284" s="100"/>
      <c r="R284" s="102"/>
      <c r="T284" s="99"/>
      <c r="U284" s="99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</row>
    <row r="285" spans="1:43" s="98" customFormat="1" ht="12.75">
      <c r="A285" s="100"/>
      <c r="B285" s="177"/>
      <c r="C285" s="100"/>
      <c r="D285" s="100"/>
      <c r="E285" s="100"/>
      <c r="F285" s="100"/>
      <c r="G285" s="111"/>
      <c r="H285" s="100"/>
      <c r="I285" s="100"/>
      <c r="J285" s="100"/>
      <c r="K285" s="100"/>
      <c r="L285" s="100"/>
      <c r="M285" s="100"/>
      <c r="N285" s="100"/>
      <c r="O285" s="100"/>
      <c r="P285" s="101"/>
      <c r="Q285" s="100"/>
      <c r="R285" s="102"/>
      <c r="T285" s="99"/>
      <c r="U285" s="99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</row>
    <row r="286" spans="1:43" s="98" customFormat="1" ht="12.75">
      <c r="A286" s="100"/>
      <c r="B286" s="177"/>
      <c r="C286" s="100"/>
      <c r="D286" s="100"/>
      <c r="E286" s="100"/>
      <c r="F286" s="100"/>
      <c r="G286" s="111"/>
      <c r="H286" s="100"/>
      <c r="I286" s="100"/>
      <c r="J286" s="100"/>
      <c r="K286" s="100"/>
      <c r="L286" s="100"/>
      <c r="M286" s="100"/>
      <c r="N286" s="100"/>
      <c r="O286" s="100"/>
      <c r="P286" s="101"/>
      <c r="Q286" s="100"/>
      <c r="R286" s="102"/>
      <c r="T286" s="99"/>
      <c r="U286" s="99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</row>
    <row r="287" spans="1:43" s="98" customFormat="1" ht="12.75">
      <c r="A287" s="100"/>
      <c r="B287" s="177"/>
      <c r="C287" s="100"/>
      <c r="D287" s="100"/>
      <c r="E287" s="100"/>
      <c r="F287" s="100"/>
      <c r="G287" s="111"/>
      <c r="H287" s="100"/>
      <c r="I287" s="100"/>
      <c r="J287" s="100"/>
      <c r="K287" s="100"/>
      <c r="L287" s="100"/>
      <c r="M287" s="100"/>
      <c r="N287" s="100"/>
      <c r="O287" s="100"/>
      <c r="P287" s="101"/>
      <c r="Q287" s="100"/>
      <c r="R287" s="102"/>
      <c r="T287" s="99"/>
      <c r="U287" s="99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</row>
    <row r="288" spans="1:43" s="98" customFormat="1" ht="12.75">
      <c r="A288" s="100"/>
      <c r="B288" s="177"/>
      <c r="C288" s="100"/>
      <c r="D288" s="100"/>
      <c r="E288" s="100"/>
      <c r="F288" s="100"/>
      <c r="G288" s="111"/>
      <c r="H288" s="100"/>
      <c r="I288" s="100"/>
      <c r="J288" s="100"/>
      <c r="K288" s="100"/>
      <c r="L288" s="100"/>
      <c r="M288" s="100"/>
      <c r="N288" s="100"/>
      <c r="O288" s="100"/>
      <c r="P288" s="101"/>
      <c r="Q288" s="100"/>
      <c r="R288" s="102"/>
      <c r="T288" s="99"/>
      <c r="U288" s="99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</row>
    <row r="289" spans="1:43" s="98" customFormat="1" ht="12.75">
      <c r="A289" s="100"/>
      <c r="B289" s="177"/>
      <c r="C289" s="100"/>
      <c r="D289" s="100"/>
      <c r="E289" s="100"/>
      <c r="F289" s="100"/>
      <c r="G289" s="111"/>
      <c r="H289" s="100"/>
      <c r="I289" s="100"/>
      <c r="J289" s="100"/>
      <c r="K289" s="100"/>
      <c r="L289" s="100"/>
      <c r="M289" s="100"/>
      <c r="N289" s="100"/>
      <c r="O289" s="100"/>
      <c r="P289" s="101"/>
      <c r="Q289" s="100"/>
      <c r="R289" s="102"/>
      <c r="T289" s="99"/>
      <c r="U289" s="99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</row>
    <row r="290" spans="1:43" s="98" customFormat="1" ht="12.75">
      <c r="A290" s="100"/>
      <c r="B290" s="177"/>
      <c r="C290" s="100"/>
      <c r="D290" s="100"/>
      <c r="E290" s="100"/>
      <c r="F290" s="100"/>
      <c r="G290" s="111"/>
      <c r="H290" s="100"/>
      <c r="I290" s="100"/>
      <c r="J290" s="100"/>
      <c r="K290" s="100"/>
      <c r="L290" s="100"/>
      <c r="M290" s="100"/>
      <c r="N290" s="100"/>
      <c r="O290" s="100"/>
      <c r="P290" s="101"/>
      <c r="Q290" s="100"/>
      <c r="R290" s="102"/>
      <c r="T290" s="99"/>
      <c r="U290" s="99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</row>
    <row r="291" spans="1:43" s="98" customFormat="1" ht="12.75">
      <c r="A291" s="100"/>
      <c r="B291" s="177"/>
      <c r="C291" s="100"/>
      <c r="D291" s="100"/>
      <c r="E291" s="100"/>
      <c r="F291" s="100"/>
      <c r="G291" s="111"/>
      <c r="H291" s="100"/>
      <c r="I291" s="100"/>
      <c r="J291" s="100"/>
      <c r="K291" s="100"/>
      <c r="L291" s="100"/>
      <c r="M291" s="100"/>
      <c r="N291" s="100"/>
      <c r="O291" s="100"/>
      <c r="P291" s="101"/>
      <c r="Q291" s="100"/>
      <c r="R291" s="102"/>
      <c r="T291" s="99"/>
      <c r="U291" s="99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</row>
    <row r="292" spans="1:43" s="98" customFormat="1" ht="12.75">
      <c r="A292" s="100"/>
      <c r="B292" s="177"/>
      <c r="C292" s="100"/>
      <c r="D292" s="100"/>
      <c r="E292" s="100"/>
      <c r="F292" s="100"/>
      <c r="G292" s="111"/>
      <c r="H292" s="100"/>
      <c r="I292" s="100"/>
      <c r="J292" s="100"/>
      <c r="K292" s="100"/>
      <c r="L292" s="100"/>
      <c r="M292" s="100"/>
      <c r="N292" s="100"/>
      <c r="O292" s="100"/>
      <c r="P292" s="101"/>
      <c r="Q292" s="100"/>
      <c r="R292" s="102"/>
      <c r="T292" s="99"/>
      <c r="U292" s="99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</row>
  </sheetData>
  <sheetProtection/>
  <mergeCells count="3">
    <mergeCell ref="A2:J2"/>
    <mergeCell ref="A3:J3"/>
    <mergeCell ref="A4:J4"/>
  </mergeCells>
  <hyperlinks>
    <hyperlink ref="A72" r:id="rId1" display="mark.mcclendon@tccd.edu"/>
  </hyperlinks>
  <printOptions horizontalCentered="1"/>
  <pageMargins left="0.75" right="0.25" top="0.25" bottom="0" header="0" footer="0"/>
  <pageSetup fitToHeight="1" fitToWidth="1" horizontalDpi="600" verticalDpi="600" orientation="portrait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2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92" customWidth="1"/>
    <col min="2" max="2" width="12.7109375" style="93" customWidth="1"/>
    <col min="3" max="3" width="12.7109375" style="92" customWidth="1"/>
    <col min="4" max="6" width="12.7109375" style="94" customWidth="1"/>
    <col min="7" max="7" width="12.7109375" style="95" customWidth="1"/>
    <col min="8" max="9" width="12.7109375" style="94" customWidth="1"/>
    <col min="10" max="10" width="12.7109375" style="96" customWidth="1"/>
    <col min="11" max="11" width="14.7109375" style="94" customWidth="1"/>
    <col min="12" max="12" width="16.421875" style="92" customWidth="1"/>
    <col min="13" max="13" width="15.140625" style="92" customWidth="1"/>
    <col min="14" max="14" width="24.140625" style="92" customWidth="1"/>
    <col min="15" max="15" width="18.7109375" style="92" customWidth="1"/>
    <col min="16" max="16" width="18.140625" style="97" customWidth="1"/>
    <col min="17" max="17" width="16.28125" style="92" bestFit="1" customWidth="1"/>
    <col min="18" max="18" width="18.140625" style="98" bestFit="1" customWidth="1"/>
    <col min="19" max="19" width="17.00390625" style="98" customWidth="1"/>
    <col min="20" max="20" width="17.7109375" style="99" customWidth="1"/>
    <col min="21" max="21" width="18.00390625" style="99" bestFit="1" customWidth="1"/>
    <col min="22" max="22" width="16.7109375" style="92" customWidth="1"/>
    <col min="23" max="23" width="12.57421875" style="92" customWidth="1"/>
    <col min="24" max="24" width="13.421875" style="92" customWidth="1"/>
    <col min="25" max="25" width="14.421875" style="92" customWidth="1"/>
    <col min="26" max="16384" width="12.57421875" style="92" customWidth="1"/>
  </cols>
  <sheetData>
    <row r="1" spans="1:10" ht="12.75">
      <c r="A1" s="15"/>
      <c r="B1" s="16"/>
      <c r="C1" s="15"/>
      <c r="D1" s="17"/>
      <c r="E1" s="17"/>
      <c r="F1" s="17"/>
      <c r="G1" s="18"/>
      <c r="H1" s="17"/>
      <c r="I1" s="17"/>
      <c r="J1" s="17"/>
    </row>
    <row r="2" spans="1:10" ht="12.7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2.75" customHeight="1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2.75" customHeight="1">
      <c r="A4" s="238">
        <v>41851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23" ht="12.75" customHeight="1">
      <c r="A5" s="15"/>
      <c r="B5" s="16"/>
      <c r="C5" s="15"/>
      <c r="D5" s="17"/>
      <c r="E5" s="17"/>
      <c r="F5" s="17"/>
      <c r="G5" s="18"/>
      <c r="H5" s="17"/>
      <c r="I5" s="17"/>
      <c r="J5" s="17"/>
      <c r="K5" s="100"/>
      <c r="L5" s="100"/>
      <c r="M5" s="100"/>
      <c r="N5" s="100"/>
      <c r="O5" s="100"/>
      <c r="P5" s="101"/>
      <c r="Q5" s="100"/>
      <c r="R5" s="102"/>
      <c r="S5" s="102"/>
      <c r="T5" s="102"/>
      <c r="U5" s="102"/>
      <c r="V5" s="100"/>
      <c r="W5" s="100"/>
    </row>
    <row r="6" spans="1:23" ht="12.75" customHeight="1">
      <c r="A6" s="15"/>
      <c r="B6" s="16"/>
      <c r="C6" s="15"/>
      <c r="D6" s="17"/>
      <c r="E6" s="17"/>
      <c r="F6" s="17"/>
      <c r="G6" s="18"/>
      <c r="H6" s="17"/>
      <c r="I6" s="17"/>
      <c r="J6" s="17"/>
      <c r="K6" s="100"/>
      <c r="L6" s="100"/>
      <c r="M6" s="100"/>
      <c r="N6" s="100"/>
      <c r="O6" s="100"/>
      <c r="P6" s="101"/>
      <c r="Q6" s="100"/>
      <c r="R6" s="102"/>
      <c r="S6" s="102"/>
      <c r="T6" s="102"/>
      <c r="U6" s="102"/>
      <c r="V6" s="100"/>
      <c r="W6" s="100"/>
    </row>
    <row r="7" spans="1:23" ht="12.75" customHeight="1">
      <c r="A7" s="17"/>
      <c r="B7" s="19"/>
      <c r="C7" s="17"/>
      <c r="D7" s="17"/>
      <c r="E7" s="17"/>
      <c r="F7" s="20"/>
      <c r="G7" s="18"/>
      <c r="H7" s="17"/>
      <c r="I7" s="17"/>
      <c r="J7" s="17"/>
      <c r="K7" s="100"/>
      <c r="L7" s="100"/>
      <c r="M7" s="100"/>
      <c r="N7" s="100"/>
      <c r="O7" s="100"/>
      <c r="P7" s="101"/>
      <c r="Q7" s="100"/>
      <c r="R7" s="102"/>
      <c r="S7" s="102"/>
      <c r="T7" s="102"/>
      <c r="U7" s="102"/>
      <c r="V7" s="100"/>
      <c r="W7" s="100"/>
    </row>
    <row r="8" spans="1:23" ht="12.75" customHeight="1">
      <c r="A8" s="21"/>
      <c r="B8" s="19"/>
      <c r="C8" s="17"/>
      <c r="D8" s="17"/>
      <c r="E8" s="17"/>
      <c r="F8" s="20"/>
      <c r="G8" s="18"/>
      <c r="H8" s="17"/>
      <c r="I8" s="17"/>
      <c r="J8" s="17"/>
      <c r="K8" s="100"/>
      <c r="L8" s="100"/>
      <c r="M8" s="100"/>
      <c r="N8" s="100"/>
      <c r="O8" s="100"/>
      <c r="P8" s="103"/>
      <c r="Q8" s="100"/>
      <c r="R8" s="102"/>
      <c r="S8" s="102"/>
      <c r="T8" s="102"/>
      <c r="U8" s="102"/>
      <c r="V8" s="100"/>
      <c r="W8" s="100"/>
    </row>
    <row r="9" spans="1:23" ht="12.75" customHeight="1">
      <c r="A9" s="22"/>
      <c r="B9" s="19"/>
      <c r="C9" s="23"/>
      <c r="D9" s="22" t="s">
        <v>2</v>
      </c>
      <c r="E9" s="22" t="s">
        <v>3</v>
      </c>
      <c r="F9" s="22" t="s">
        <v>2</v>
      </c>
      <c r="G9" s="22" t="s">
        <v>4</v>
      </c>
      <c r="H9" s="22" t="s">
        <v>3</v>
      </c>
      <c r="I9" s="22" t="s">
        <v>4</v>
      </c>
      <c r="J9" s="22" t="s">
        <v>5</v>
      </c>
      <c r="K9" s="100"/>
      <c r="L9" s="100"/>
      <c r="M9" s="100"/>
      <c r="N9" s="100"/>
      <c r="O9" s="100"/>
      <c r="P9" s="101"/>
      <c r="Q9" s="100"/>
      <c r="R9" s="102"/>
      <c r="S9" s="102"/>
      <c r="T9" s="102"/>
      <c r="U9" s="102"/>
      <c r="V9" s="100"/>
      <c r="W9" s="100"/>
    </row>
    <row r="10" spans="1:23" ht="12.75" customHeight="1">
      <c r="A10" s="22"/>
      <c r="B10" s="24" t="s">
        <v>6</v>
      </c>
      <c r="C10" s="23" t="s">
        <v>7</v>
      </c>
      <c r="D10" s="25" t="s">
        <v>8</v>
      </c>
      <c r="E10" s="25" t="s">
        <v>9</v>
      </c>
      <c r="F10" s="25" t="s">
        <v>8</v>
      </c>
      <c r="G10" s="25" t="s">
        <v>8</v>
      </c>
      <c r="H10" s="25" t="s">
        <v>10</v>
      </c>
      <c r="I10" s="25" t="s">
        <v>8</v>
      </c>
      <c r="J10" s="25" t="s">
        <v>11</v>
      </c>
      <c r="K10" s="100"/>
      <c r="L10" s="100"/>
      <c r="M10" s="100"/>
      <c r="N10" s="100"/>
      <c r="O10" s="100"/>
      <c r="P10" s="101"/>
      <c r="Q10" s="100"/>
      <c r="R10" s="102"/>
      <c r="S10" s="102"/>
      <c r="T10" s="102"/>
      <c r="U10" s="102"/>
      <c r="V10" s="100"/>
      <c r="W10" s="100"/>
    </row>
    <row r="11" spans="1:23" ht="12.75" customHeight="1">
      <c r="A11" s="11" t="s">
        <v>12</v>
      </c>
      <c r="B11" s="12" t="s">
        <v>13</v>
      </c>
      <c r="C11" s="13" t="s">
        <v>6</v>
      </c>
      <c r="D11" s="5">
        <v>41820</v>
      </c>
      <c r="E11" s="5" t="s">
        <v>8</v>
      </c>
      <c r="F11" s="5">
        <v>41851</v>
      </c>
      <c r="G11" s="5">
        <v>41820</v>
      </c>
      <c r="H11" s="5" t="s">
        <v>8</v>
      </c>
      <c r="I11" s="5">
        <v>41851</v>
      </c>
      <c r="J11" s="5">
        <v>41851</v>
      </c>
      <c r="K11" s="100"/>
      <c r="L11" s="100"/>
      <c r="M11" s="100"/>
      <c r="N11" s="100"/>
      <c r="O11" s="100"/>
      <c r="P11" s="106"/>
      <c r="Q11" s="100"/>
      <c r="R11" s="102"/>
      <c r="S11" s="102"/>
      <c r="T11" s="102"/>
      <c r="U11" s="102"/>
      <c r="V11" s="100"/>
      <c r="W11" s="100"/>
    </row>
    <row r="12" spans="1:23" ht="12.75" customHeight="1">
      <c r="A12" s="26"/>
      <c r="B12" s="16"/>
      <c r="C12" s="27"/>
      <c r="D12" s="6"/>
      <c r="E12" s="6"/>
      <c r="F12" s="6"/>
      <c r="G12" s="6"/>
      <c r="H12" s="6"/>
      <c r="I12" s="6"/>
      <c r="J12" s="6"/>
      <c r="K12" s="101"/>
      <c r="L12" s="100"/>
      <c r="M12" s="100"/>
      <c r="N12" s="100"/>
      <c r="O12" s="100"/>
      <c r="P12" s="101"/>
      <c r="Q12" s="100"/>
      <c r="R12" s="102"/>
      <c r="S12" s="102"/>
      <c r="T12" s="102"/>
      <c r="U12" s="102"/>
      <c r="V12" s="100"/>
      <c r="W12" s="100"/>
    </row>
    <row r="13" spans="1:23" ht="12.75" customHeight="1">
      <c r="A13" s="26" t="s">
        <v>14</v>
      </c>
      <c r="B13" s="28"/>
      <c r="C13" s="27"/>
      <c r="D13" s="29"/>
      <c r="E13" s="29"/>
      <c r="F13" s="67"/>
      <c r="G13" s="29"/>
      <c r="H13" s="29"/>
      <c r="I13" s="29"/>
      <c r="J13" s="29"/>
      <c r="K13" s="101"/>
      <c r="L13" s="100"/>
      <c r="M13" s="100"/>
      <c r="N13" s="100"/>
      <c r="O13" s="100"/>
      <c r="P13" s="101"/>
      <c r="Q13" s="100"/>
      <c r="R13" s="102"/>
      <c r="S13" s="102"/>
      <c r="T13" s="102"/>
      <c r="U13" s="102"/>
      <c r="V13" s="100"/>
      <c r="W13" s="100"/>
    </row>
    <row r="14" spans="1:23" ht="12.75" customHeight="1">
      <c r="A14" s="15" t="s">
        <v>15</v>
      </c>
      <c r="B14" s="28"/>
      <c r="C14" s="30">
        <v>0.0003138515848096182</v>
      </c>
      <c r="D14" s="67">
        <v>34024649</v>
      </c>
      <c r="E14" s="67">
        <v>-4499106</v>
      </c>
      <c r="F14" s="67">
        <v>29525543</v>
      </c>
      <c r="G14" s="67">
        <v>34024649</v>
      </c>
      <c r="H14" s="67">
        <v>-4499106</v>
      </c>
      <c r="I14" s="67">
        <v>29525543</v>
      </c>
      <c r="J14" s="67">
        <v>0</v>
      </c>
      <c r="K14" s="101"/>
      <c r="L14" s="100"/>
      <c r="M14" s="111"/>
      <c r="N14" s="100"/>
      <c r="O14" s="100"/>
      <c r="P14" s="101"/>
      <c r="Q14" s="100"/>
      <c r="R14" s="102"/>
      <c r="S14" s="102"/>
      <c r="T14" s="102"/>
      <c r="U14" s="102"/>
      <c r="V14" s="100"/>
      <c r="W14" s="100"/>
    </row>
    <row r="15" spans="1:42" ht="12.75" customHeight="1">
      <c r="A15" s="20" t="s">
        <v>16</v>
      </c>
      <c r="B15" s="28"/>
      <c r="C15" s="68">
        <v>0.0003230071500802138</v>
      </c>
      <c r="D15" s="67">
        <v>33952355</v>
      </c>
      <c r="E15" s="67">
        <v>-2589408</v>
      </c>
      <c r="F15" s="67">
        <v>31362947</v>
      </c>
      <c r="G15" s="67">
        <v>33952355</v>
      </c>
      <c r="H15" s="67">
        <v>-2589408</v>
      </c>
      <c r="I15" s="67">
        <v>31362947</v>
      </c>
      <c r="J15" s="67">
        <v>0</v>
      </c>
      <c r="K15" s="101"/>
      <c r="L15" s="111"/>
      <c r="M15" s="111"/>
      <c r="N15" s="100"/>
      <c r="O15" s="100"/>
      <c r="P15" s="103"/>
      <c r="Q15" s="100"/>
      <c r="R15" s="116"/>
      <c r="S15" s="116"/>
      <c r="T15" s="116"/>
      <c r="U15" s="116"/>
      <c r="V15" s="100"/>
      <c r="W15" s="100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</row>
    <row r="16" spans="1:23" ht="12.75" customHeight="1">
      <c r="A16" s="74" t="s">
        <v>48</v>
      </c>
      <c r="B16" s="28"/>
      <c r="C16" s="68">
        <v>0.0004506061976076605</v>
      </c>
      <c r="D16" s="67">
        <v>32923</v>
      </c>
      <c r="E16" s="67">
        <v>2</v>
      </c>
      <c r="F16" s="67">
        <v>32925</v>
      </c>
      <c r="G16" s="67">
        <v>32923</v>
      </c>
      <c r="H16" s="67">
        <v>2</v>
      </c>
      <c r="I16" s="67">
        <v>32925</v>
      </c>
      <c r="J16" s="67">
        <v>0</v>
      </c>
      <c r="K16" s="121"/>
      <c r="L16" s="100"/>
      <c r="M16" s="100"/>
      <c r="N16" s="100"/>
      <c r="O16" s="100"/>
      <c r="P16" s="101"/>
      <c r="Q16" s="100"/>
      <c r="R16" s="102"/>
      <c r="S16" s="102"/>
      <c r="T16" s="102"/>
      <c r="U16" s="102"/>
      <c r="V16" s="100"/>
      <c r="W16" s="100"/>
    </row>
    <row r="17" spans="1:23" ht="12.75" customHeight="1">
      <c r="A17" s="74" t="s">
        <v>54</v>
      </c>
      <c r="B17" s="28"/>
      <c r="C17" s="68">
        <v>0.0012050552746330897</v>
      </c>
      <c r="D17" s="67">
        <v>37948286</v>
      </c>
      <c r="E17" s="67">
        <v>-4796508</v>
      </c>
      <c r="F17" s="67">
        <v>33151778</v>
      </c>
      <c r="G17" s="67">
        <v>37948286</v>
      </c>
      <c r="H17" s="67">
        <v>-4796508</v>
      </c>
      <c r="I17" s="67">
        <v>33151778</v>
      </c>
      <c r="J17" s="67">
        <v>0</v>
      </c>
      <c r="K17" s="121"/>
      <c r="L17" s="124"/>
      <c r="M17" s="124"/>
      <c r="N17" s="100"/>
      <c r="O17" s="100"/>
      <c r="P17" s="125"/>
      <c r="Q17" s="100"/>
      <c r="R17" s="102"/>
      <c r="S17" s="102"/>
      <c r="T17" s="102"/>
      <c r="U17" s="102"/>
      <c r="V17" s="100"/>
      <c r="W17" s="100"/>
    </row>
    <row r="18" spans="1:23" ht="12.75" customHeight="1">
      <c r="A18" s="74" t="s">
        <v>53</v>
      </c>
      <c r="B18" s="28"/>
      <c r="C18" s="68">
        <v>0.0095</v>
      </c>
      <c r="D18" s="67">
        <v>8204157</v>
      </c>
      <c r="E18" s="67">
        <v>7014</v>
      </c>
      <c r="F18" s="67">
        <v>8211171</v>
      </c>
      <c r="G18" s="67">
        <v>8651002</v>
      </c>
      <c r="H18" s="67">
        <v>-67094.5700000003</v>
      </c>
      <c r="I18" s="67">
        <v>8583907.43</v>
      </c>
      <c r="J18" s="67">
        <v>10436</v>
      </c>
      <c r="K18" s="127"/>
      <c r="L18" s="124"/>
      <c r="M18" s="124"/>
      <c r="N18" s="128"/>
      <c r="O18" s="100"/>
      <c r="P18" s="125"/>
      <c r="Q18" s="100"/>
      <c r="R18" s="129"/>
      <c r="S18" s="129"/>
      <c r="T18" s="129"/>
      <c r="U18" s="129"/>
      <c r="V18" s="100"/>
      <c r="W18" s="100"/>
    </row>
    <row r="19" spans="1:23" ht="12.75" customHeight="1">
      <c r="A19" s="31" t="s">
        <v>17</v>
      </c>
      <c r="B19" s="32"/>
      <c r="C19" s="69"/>
      <c r="D19" s="33">
        <v>114162370</v>
      </c>
      <c r="E19" s="33">
        <v>-11878006</v>
      </c>
      <c r="F19" s="33">
        <v>102284364</v>
      </c>
      <c r="G19" s="33">
        <v>114609215</v>
      </c>
      <c r="H19" s="33">
        <v>-11952114.57</v>
      </c>
      <c r="I19" s="33">
        <v>102657100.43</v>
      </c>
      <c r="J19" s="33">
        <v>10436</v>
      </c>
      <c r="K19" s="121"/>
      <c r="L19" s="124"/>
      <c r="M19" s="124"/>
      <c r="N19" s="100"/>
      <c r="O19" s="100"/>
      <c r="P19" s="125"/>
      <c r="Q19" s="100"/>
      <c r="R19" s="129"/>
      <c r="S19" s="129"/>
      <c r="T19" s="129"/>
      <c r="U19" s="129"/>
      <c r="V19" s="100"/>
      <c r="W19" s="100"/>
    </row>
    <row r="20" spans="1:23" ht="12.75" customHeight="1">
      <c r="A20" s="31"/>
      <c r="B20" s="32"/>
      <c r="C20" s="69"/>
      <c r="D20" s="34"/>
      <c r="E20" s="34"/>
      <c r="F20" s="34"/>
      <c r="G20" s="34"/>
      <c r="H20" s="34"/>
      <c r="I20" s="34"/>
      <c r="J20" s="34"/>
      <c r="K20" s="121"/>
      <c r="L20" s="124"/>
      <c r="M20" s="124"/>
      <c r="N20" s="100"/>
      <c r="O20" s="100"/>
      <c r="P20" s="125"/>
      <c r="Q20" s="100"/>
      <c r="R20" s="129"/>
      <c r="S20" s="129"/>
      <c r="T20" s="129"/>
      <c r="U20" s="129"/>
      <c r="V20" s="100"/>
      <c r="W20" s="100"/>
    </row>
    <row r="21" spans="1:23" ht="12.75" customHeight="1">
      <c r="A21" s="74" t="s">
        <v>49</v>
      </c>
      <c r="B21" s="28"/>
      <c r="C21" s="70"/>
      <c r="D21" s="34"/>
      <c r="E21" s="34"/>
      <c r="F21" s="34"/>
      <c r="G21" s="34"/>
      <c r="H21" s="34"/>
      <c r="I21" s="34"/>
      <c r="J21" s="34"/>
      <c r="K21" s="121"/>
      <c r="L21" s="124"/>
      <c r="M21" s="124"/>
      <c r="N21" s="100"/>
      <c r="O21" s="100"/>
      <c r="P21" s="125"/>
      <c r="Q21" s="100"/>
      <c r="R21" s="129"/>
      <c r="S21" s="129"/>
      <c r="T21" s="129"/>
      <c r="U21" s="129"/>
      <c r="V21" s="100"/>
      <c r="W21" s="100"/>
    </row>
    <row r="22" spans="1:23" ht="12.75" customHeight="1" hidden="1">
      <c r="A22" s="74" t="s">
        <v>50</v>
      </c>
      <c r="B22" s="75">
        <v>41129</v>
      </c>
      <c r="C22" s="76">
        <v>0.0022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127"/>
      <c r="L22" s="124"/>
      <c r="M22" s="124"/>
      <c r="N22" s="100"/>
      <c r="O22" s="100"/>
      <c r="P22" s="125"/>
      <c r="Q22" s="100"/>
      <c r="R22" s="129"/>
      <c r="S22" s="129"/>
      <c r="T22" s="129"/>
      <c r="U22" s="129"/>
      <c r="V22" s="100"/>
      <c r="W22" s="100"/>
    </row>
    <row r="23" spans="1:33" s="133" customFormat="1" ht="12.75" customHeight="1" hidden="1">
      <c r="A23" s="74"/>
      <c r="B23" s="28"/>
      <c r="C23" s="70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121"/>
      <c r="L23" s="124"/>
      <c r="M23" s="124"/>
      <c r="N23" s="100"/>
      <c r="O23" s="100"/>
      <c r="P23" s="125"/>
      <c r="Q23" s="100"/>
      <c r="R23" s="129"/>
      <c r="S23" s="129"/>
      <c r="T23" s="129"/>
      <c r="U23" s="129"/>
      <c r="V23" s="100"/>
      <c r="W23" s="10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</row>
    <row r="24" spans="1:33" s="117" customFormat="1" ht="12.75" customHeight="1" hidden="1">
      <c r="A24" s="60"/>
      <c r="B24" s="61"/>
      <c r="C24" s="69"/>
      <c r="D24" s="34"/>
      <c r="E24" s="34"/>
      <c r="F24" s="34"/>
      <c r="G24" s="34"/>
      <c r="H24" s="34"/>
      <c r="I24" s="34"/>
      <c r="J24" s="34"/>
      <c r="K24" s="121"/>
      <c r="L24" s="124"/>
      <c r="M24" s="124"/>
      <c r="N24" s="100"/>
      <c r="O24" s="100"/>
      <c r="P24" s="125"/>
      <c r="Q24" s="100"/>
      <c r="R24" s="129"/>
      <c r="S24" s="129"/>
      <c r="T24" s="129"/>
      <c r="U24" s="129"/>
      <c r="V24" s="100"/>
      <c r="W24" s="10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</row>
    <row r="25" spans="1:43" ht="12.75" customHeight="1" hidden="1">
      <c r="A25" s="15" t="s">
        <v>18</v>
      </c>
      <c r="B25" s="37"/>
      <c r="C25" s="38"/>
      <c r="D25" s="39"/>
      <c r="E25" s="39"/>
      <c r="F25" s="39"/>
      <c r="G25" s="39" t="s">
        <v>19</v>
      </c>
      <c r="H25" s="39" t="s">
        <v>19</v>
      </c>
      <c r="I25" s="39" t="s">
        <v>19</v>
      </c>
      <c r="J25" s="39"/>
      <c r="K25" s="121"/>
      <c r="L25" s="124"/>
      <c r="M25" s="124"/>
      <c r="N25" s="100"/>
      <c r="O25" s="100"/>
      <c r="P25" s="125"/>
      <c r="Q25" s="100"/>
      <c r="R25" s="129"/>
      <c r="S25" s="129"/>
      <c r="T25" s="129"/>
      <c r="U25" s="129"/>
      <c r="V25" s="102"/>
      <c r="W25" s="10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</row>
    <row r="26" spans="1:43" ht="12.75" customHeight="1">
      <c r="A26" s="66" t="s">
        <v>43</v>
      </c>
      <c r="B26" s="35">
        <v>42597</v>
      </c>
      <c r="C26" s="36">
        <v>0.006</v>
      </c>
      <c r="D26" s="67">
        <v>10000000</v>
      </c>
      <c r="E26" s="67">
        <v>0</v>
      </c>
      <c r="F26" s="67">
        <v>10000000</v>
      </c>
      <c r="G26" s="67">
        <v>9987431</v>
      </c>
      <c r="H26" s="67">
        <v>-6936</v>
      </c>
      <c r="I26" s="67">
        <v>9980495</v>
      </c>
      <c r="J26" s="67">
        <v>27118</v>
      </c>
      <c r="K26" s="127"/>
      <c r="L26" s="124"/>
      <c r="M26" s="124"/>
      <c r="N26" s="100"/>
      <c r="O26" s="100"/>
      <c r="P26" s="125"/>
      <c r="Q26" s="100"/>
      <c r="R26" s="129"/>
      <c r="S26" s="129"/>
      <c r="T26" s="129"/>
      <c r="U26" s="129"/>
      <c r="V26" s="102"/>
      <c r="W26" s="10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43" ht="12.75" customHeight="1">
      <c r="A27" s="66" t="s">
        <v>52</v>
      </c>
      <c r="B27" s="35">
        <v>42681</v>
      </c>
      <c r="C27" s="36">
        <v>0.00565</v>
      </c>
      <c r="D27" s="67">
        <v>9994071</v>
      </c>
      <c r="E27" s="67">
        <v>214</v>
      </c>
      <c r="F27" s="67">
        <v>9994285</v>
      </c>
      <c r="G27" s="67">
        <v>9957372</v>
      </c>
      <c r="H27" s="67">
        <v>-33971</v>
      </c>
      <c r="I27" s="67">
        <v>9923401</v>
      </c>
      <c r="J27" s="67">
        <v>12423</v>
      </c>
      <c r="K27" s="121"/>
      <c r="L27" s="124"/>
      <c r="M27" s="124"/>
      <c r="N27" s="100"/>
      <c r="O27" s="100"/>
      <c r="P27" s="125"/>
      <c r="Q27" s="100"/>
      <c r="R27" s="129"/>
      <c r="S27" s="129"/>
      <c r="T27" s="129"/>
      <c r="U27" s="129"/>
      <c r="V27" s="102"/>
      <c r="W27" s="10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</row>
    <row r="28" spans="1:43" ht="12.75" customHeight="1">
      <c r="A28" s="66" t="s">
        <v>41</v>
      </c>
      <c r="B28" s="35">
        <v>42709</v>
      </c>
      <c r="C28" s="36">
        <v>0.00625</v>
      </c>
      <c r="D28" s="67">
        <v>10000000</v>
      </c>
      <c r="E28" s="67">
        <v>0</v>
      </c>
      <c r="F28" s="67">
        <v>10000000</v>
      </c>
      <c r="G28" s="67">
        <v>9980800</v>
      </c>
      <c r="H28" s="67">
        <v>-22167</v>
      </c>
      <c r="I28" s="67">
        <v>9958633</v>
      </c>
      <c r="J28" s="67">
        <v>9491</v>
      </c>
      <c r="K28" s="121"/>
      <c r="L28" s="124"/>
      <c r="M28" s="124"/>
      <c r="N28" s="100"/>
      <c r="O28" s="100"/>
      <c r="P28" s="125"/>
      <c r="Q28" s="100"/>
      <c r="R28" s="129"/>
      <c r="S28" s="129"/>
      <c r="T28" s="129"/>
      <c r="U28" s="129"/>
      <c r="V28" s="102"/>
      <c r="W28" s="10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</row>
    <row r="29" spans="1:43" ht="12.75" customHeight="1">
      <c r="A29" s="66" t="s">
        <v>41</v>
      </c>
      <c r="B29" s="35">
        <v>42765</v>
      </c>
      <c r="C29" s="36">
        <v>0.007</v>
      </c>
      <c r="D29" s="67">
        <v>10000000</v>
      </c>
      <c r="E29" s="67">
        <v>0</v>
      </c>
      <c r="F29" s="67">
        <v>10000000</v>
      </c>
      <c r="G29" s="67">
        <v>9967542</v>
      </c>
      <c r="H29" s="67">
        <v>-14983</v>
      </c>
      <c r="I29" s="67">
        <v>9952559</v>
      </c>
      <c r="J29" s="67">
        <v>178</v>
      </c>
      <c r="K29" s="101"/>
      <c r="L29" s="100"/>
      <c r="M29" s="100"/>
      <c r="N29" s="100"/>
      <c r="O29" s="100"/>
      <c r="P29" s="125"/>
      <c r="Q29" s="100"/>
      <c r="R29" s="129"/>
      <c r="S29" s="129"/>
      <c r="T29" s="129"/>
      <c r="U29" s="129"/>
      <c r="V29" s="100"/>
      <c r="W29" s="100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</row>
    <row r="30" spans="1:23" s="94" customFormat="1" ht="12.75" customHeight="1">
      <c r="A30" s="66" t="s">
        <v>43</v>
      </c>
      <c r="B30" s="35">
        <v>42765</v>
      </c>
      <c r="C30" s="36">
        <v>0.00633</v>
      </c>
      <c r="D30" s="67">
        <v>10157178</v>
      </c>
      <c r="E30" s="67">
        <v>-5156</v>
      </c>
      <c r="F30" s="67">
        <v>10152022</v>
      </c>
      <c r="G30" s="67">
        <v>10127000</v>
      </c>
      <c r="H30" s="67">
        <v>-29400</v>
      </c>
      <c r="I30" s="67">
        <v>10097600</v>
      </c>
      <c r="J30" s="67">
        <v>342</v>
      </c>
      <c r="K30" s="127"/>
      <c r="L30" s="124"/>
      <c r="M30" s="124"/>
      <c r="N30" s="100"/>
      <c r="O30" s="142"/>
      <c r="P30" s="125"/>
      <c r="Q30" s="100"/>
      <c r="R30" s="129"/>
      <c r="S30" s="129"/>
      <c r="T30" s="129"/>
      <c r="U30" s="129"/>
      <c r="V30" s="100"/>
      <c r="W30" s="100"/>
    </row>
    <row r="31" spans="1:23" s="94" customFormat="1" ht="12.75" customHeight="1">
      <c r="A31" s="66" t="s">
        <v>43</v>
      </c>
      <c r="B31" s="35">
        <v>42765</v>
      </c>
      <c r="C31" s="36">
        <v>0.0075</v>
      </c>
      <c r="D31" s="67">
        <v>10000000</v>
      </c>
      <c r="E31" s="67">
        <v>0</v>
      </c>
      <c r="F31" s="67">
        <v>10000000</v>
      </c>
      <c r="G31" s="67">
        <v>9970443</v>
      </c>
      <c r="H31" s="67">
        <v>-15367</v>
      </c>
      <c r="I31" s="67">
        <v>9955076</v>
      </c>
      <c r="J31" s="67">
        <v>205</v>
      </c>
      <c r="K31" s="127"/>
      <c r="L31" s="124"/>
      <c r="M31" s="124"/>
      <c r="N31" s="100"/>
      <c r="O31" s="142"/>
      <c r="P31" s="125"/>
      <c r="Q31" s="100"/>
      <c r="R31" s="129"/>
      <c r="S31" s="129"/>
      <c r="T31" s="129"/>
      <c r="U31" s="129"/>
      <c r="V31" s="100"/>
      <c r="W31" s="100"/>
    </row>
    <row r="32" spans="1:23" s="94" customFormat="1" ht="12.75" customHeight="1">
      <c r="A32" s="66" t="s">
        <v>43</v>
      </c>
      <c r="B32" s="35">
        <v>42787</v>
      </c>
      <c r="C32" s="36">
        <v>0.00805</v>
      </c>
      <c r="D32" s="67">
        <v>9998676</v>
      </c>
      <c r="E32" s="67">
        <v>43</v>
      </c>
      <c r="F32" s="67">
        <v>9998719</v>
      </c>
      <c r="G32" s="67">
        <v>9968127</v>
      </c>
      <c r="H32" s="67">
        <v>-17041</v>
      </c>
      <c r="I32" s="67">
        <v>9951086</v>
      </c>
      <c r="J32" s="67">
        <v>35068</v>
      </c>
      <c r="K32" s="127"/>
      <c r="L32" s="124"/>
      <c r="M32" s="124"/>
      <c r="N32" s="100"/>
      <c r="O32" s="142"/>
      <c r="P32" s="125"/>
      <c r="Q32" s="100"/>
      <c r="R32" s="129"/>
      <c r="S32" s="129"/>
      <c r="T32" s="129"/>
      <c r="U32" s="129"/>
      <c r="V32" s="100"/>
      <c r="W32" s="100"/>
    </row>
    <row r="33" spans="1:23" s="94" customFormat="1" ht="12.75" customHeight="1">
      <c r="A33" s="66" t="s">
        <v>52</v>
      </c>
      <c r="B33" s="35">
        <v>42787</v>
      </c>
      <c r="C33" s="36">
        <v>0.00825</v>
      </c>
      <c r="D33" s="67">
        <v>9998676</v>
      </c>
      <c r="E33" s="67">
        <v>43</v>
      </c>
      <c r="F33" s="67">
        <v>9998719</v>
      </c>
      <c r="G33" s="67">
        <v>9983352</v>
      </c>
      <c r="H33" s="67">
        <v>-11670</v>
      </c>
      <c r="I33" s="67">
        <v>9971682</v>
      </c>
      <c r="J33" s="67">
        <v>35945</v>
      </c>
      <c r="K33" s="127"/>
      <c r="L33" s="124"/>
      <c r="M33" s="124"/>
      <c r="N33" s="100"/>
      <c r="O33" s="142"/>
      <c r="P33" s="125"/>
      <c r="Q33" s="100"/>
      <c r="R33" s="129"/>
      <c r="S33" s="129"/>
      <c r="T33" s="129"/>
      <c r="U33" s="129"/>
      <c r="V33" s="100"/>
      <c r="W33" s="100"/>
    </row>
    <row r="34" spans="1:23" s="94" customFormat="1" ht="12.75" customHeight="1">
      <c r="A34" s="66" t="s">
        <v>55</v>
      </c>
      <c r="B34" s="35">
        <v>42800</v>
      </c>
      <c r="C34" s="36">
        <v>0.008</v>
      </c>
      <c r="D34" s="67">
        <v>19994969</v>
      </c>
      <c r="E34" s="67">
        <v>159</v>
      </c>
      <c r="F34" s="67">
        <v>19995128</v>
      </c>
      <c r="G34" s="67">
        <v>19918046</v>
      </c>
      <c r="H34" s="67">
        <v>-35528</v>
      </c>
      <c r="I34" s="67">
        <v>19882518</v>
      </c>
      <c r="J34" s="67">
        <v>64438</v>
      </c>
      <c r="K34" s="127"/>
      <c r="L34" s="124"/>
      <c r="M34" s="124"/>
      <c r="N34" s="100"/>
      <c r="O34" s="142"/>
      <c r="P34" s="125"/>
      <c r="Q34" s="100"/>
      <c r="R34" s="129"/>
      <c r="S34" s="129"/>
      <c r="T34" s="129"/>
      <c r="U34" s="129"/>
      <c r="V34" s="100"/>
      <c r="W34" s="100"/>
    </row>
    <row r="35" spans="1:23" s="94" customFormat="1" ht="12.75" customHeight="1">
      <c r="A35" s="66" t="s">
        <v>52</v>
      </c>
      <c r="B35" s="35">
        <v>42864</v>
      </c>
      <c r="C35" s="36">
        <v>0.0064</v>
      </c>
      <c r="D35" s="67">
        <v>9985708</v>
      </c>
      <c r="E35" s="67">
        <v>425</v>
      </c>
      <c r="F35" s="67">
        <v>9986133</v>
      </c>
      <c r="G35" s="67">
        <v>9892864</v>
      </c>
      <c r="H35" s="67">
        <v>-19164</v>
      </c>
      <c r="I35" s="67">
        <v>9873700</v>
      </c>
      <c r="J35" s="67">
        <v>14553</v>
      </c>
      <c r="K35" s="127"/>
      <c r="L35" s="124"/>
      <c r="M35" s="124"/>
      <c r="N35" s="100"/>
      <c r="O35" s="142"/>
      <c r="P35" s="125"/>
      <c r="Q35" s="100"/>
      <c r="R35" s="129"/>
      <c r="S35" s="129"/>
      <c r="T35" s="129"/>
      <c r="U35" s="129"/>
      <c r="V35" s="100"/>
      <c r="W35" s="100"/>
    </row>
    <row r="36" spans="1:23" s="94" customFormat="1" ht="12.75" customHeight="1">
      <c r="A36" s="66" t="s">
        <v>43</v>
      </c>
      <c r="B36" s="35">
        <v>42877</v>
      </c>
      <c r="C36" s="36">
        <v>0.0071</v>
      </c>
      <c r="D36" s="67">
        <v>9997106</v>
      </c>
      <c r="E36" s="67">
        <v>85</v>
      </c>
      <c r="F36" s="67">
        <v>9997191</v>
      </c>
      <c r="G36" s="67">
        <v>9886300</v>
      </c>
      <c r="H36" s="67">
        <v>-24600</v>
      </c>
      <c r="I36" s="67">
        <v>9861700</v>
      </c>
      <c r="J36" s="67">
        <v>13425</v>
      </c>
      <c r="K36" s="127"/>
      <c r="L36" s="124"/>
      <c r="M36" s="124"/>
      <c r="N36" s="100"/>
      <c r="O36" s="142"/>
      <c r="P36" s="125"/>
      <c r="Q36" s="100"/>
      <c r="R36" s="129"/>
      <c r="S36" s="129"/>
      <c r="T36" s="129"/>
      <c r="U36" s="129"/>
      <c r="V36" s="100"/>
      <c r="W36" s="100"/>
    </row>
    <row r="37" spans="1:23" s="94" customFormat="1" ht="12.75" customHeight="1">
      <c r="A37" s="66" t="s">
        <v>42</v>
      </c>
      <c r="B37" s="35">
        <v>42895</v>
      </c>
      <c r="C37" s="36">
        <v>0.01258</v>
      </c>
      <c r="D37" s="67">
        <v>9997594</v>
      </c>
      <c r="E37" s="67">
        <v>70</v>
      </c>
      <c r="F37" s="67">
        <v>9997664</v>
      </c>
      <c r="G37" s="67">
        <v>10089905</v>
      </c>
      <c r="H37" s="67">
        <v>-33308</v>
      </c>
      <c r="I37" s="67">
        <v>10056597</v>
      </c>
      <c r="J37" s="67">
        <v>17956</v>
      </c>
      <c r="K37" s="127"/>
      <c r="L37" s="124"/>
      <c r="M37" s="124"/>
      <c r="N37" s="100"/>
      <c r="O37" s="142"/>
      <c r="P37" s="125"/>
      <c r="Q37" s="100"/>
      <c r="R37" s="129"/>
      <c r="S37" s="129"/>
      <c r="T37" s="129"/>
      <c r="U37" s="129"/>
      <c r="V37" s="100"/>
      <c r="W37" s="100"/>
    </row>
    <row r="38" spans="1:23" s="94" customFormat="1" ht="12.75" customHeight="1">
      <c r="A38" s="66" t="s">
        <v>52</v>
      </c>
      <c r="B38" s="35">
        <v>43151</v>
      </c>
      <c r="C38" s="36">
        <v>0.0133</v>
      </c>
      <c r="D38" s="67">
        <v>10000000</v>
      </c>
      <c r="E38" s="67">
        <v>0</v>
      </c>
      <c r="F38" s="67">
        <v>10000000</v>
      </c>
      <c r="G38" s="67">
        <v>9992088</v>
      </c>
      <c r="H38" s="67">
        <v>-17979</v>
      </c>
      <c r="I38" s="67">
        <v>9974109</v>
      </c>
      <c r="J38" s="67">
        <v>58505</v>
      </c>
      <c r="K38" s="127"/>
      <c r="L38" s="124"/>
      <c r="M38" s="124"/>
      <c r="N38" s="100"/>
      <c r="O38" s="142"/>
      <c r="P38" s="125"/>
      <c r="Q38" s="100"/>
      <c r="R38" s="129"/>
      <c r="S38" s="129"/>
      <c r="T38" s="129"/>
      <c r="U38" s="129"/>
      <c r="V38" s="100"/>
      <c r="W38" s="100"/>
    </row>
    <row r="39" spans="1:23" s="94" customFormat="1" ht="12.75" customHeight="1">
      <c r="A39" s="66" t="s">
        <v>42</v>
      </c>
      <c r="B39" s="35">
        <v>43157</v>
      </c>
      <c r="C39" s="36">
        <v>0.013</v>
      </c>
      <c r="D39" s="67">
        <v>10000000</v>
      </c>
      <c r="E39" s="67">
        <v>0</v>
      </c>
      <c r="F39" s="67">
        <v>10000000</v>
      </c>
      <c r="G39" s="67">
        <v>10020748</v>
      </c>
      <c r="H39" s="67">
        <v>-36047</v>
      </c>
      <c r="I39" s="67">
        <v>9984701</v>
      </c>
      <c r="J39" s="67">
        <v>55055</v>
      </c>
      <c r="K39" s="127"/>
      <c r="L39" s="124"/>
      <c r="M39" s="124"/>
      <c r="N39" s="100"/>
      <c r="O39" s="142"/>
      <c r="P39" s="125"/>
      <c r="Q39" s="100"/>
      <c r="R39" s="129"/>
      <c r="S39" s="129"/>
      <c r="T39" s="129"/>
      <c r="U39" s="129"/>
      <c r="V39" s="100"/>
      <c r="W39" s="100"/>
    </row>
    <row r="40" spans="1:23" s="94" customFormat="1" ht="12.75" customHeight="1">
      <c r="A40" s="17"/>
      <c r="B40" s="35"/>
      <c r="C40" s="36"/>
      <c r="D40" s="67"/>
      <c r="E40" s="67"/>
      <c r="F40" s="67"/>
      <c r="G40" s="67"/>
      <c r="H40" s="67"/>
      <c r="I40" s="67"/>
      <c r="J40" s="67"/>
      <c r="K40" s="127"/>
      <c r="L40" s="124"/>
      <c r="M40" s="124"/>
      <c r="N40" s="100"/>
      <c r="O40" s="142"/>
      <c r="P40" s="125"/>
      <c r="Q40" s="100"/>
      <c r="R40" s="129"/>
      <c r="S40" s="129"/>
      <c r="T40" s="129"/>
      <c r="U40" s="129"/>
      <c r="V40" s="100"/>
      <c r="W40" s="100"/>
    </row>
    <row r="41" spans="1:23" s="94" customFormat="1" ht="12.75" customHeight="1">
      <c r="A41" s="17" t="s">
        <v>20</v>
      </c>
      <c r="B41" s="40"/>
      <c r="C41" s="36"/>
      <c r="D41" s="71">
        <v>150123978</v>
      </c>
      <c r="E41" s="71">
        <v>-4117</v>
      </c>
      <c r="F41" s="71">
        <v>150119861</v>
      </c>
      <c r="G41" s="71">
        <v>149742018</v>
      </c>
      <c r="H41" s="71">
        <v>-318161</v>
      </c>
      <c r="I41" s="71">
        <v>149423857</v>
      </c>
      <c r="J41" s="71">
        <v>344702</v>
      </c>
      <c r="K41" s="127"/>
      <c r="L41" s="124"/>
      <c r="M41" s="124"/>
      <c r="N41" s="100"/>
      <c r="O41" s="142"/>
      <c r="P41" s="125"/>
      <c r="Q41" s="100"/>
      <c r="R41" s="129"/>
      <c r="S41" s="129"/>
      <c r="T41" s="129"/>
      <c r="U41" s="129"/>
      <c r="V41" s="100"/>
      <c r="W41" s="100"/>
    </row>
    <row r="42" spans="1:23" s="94" customFormat="1" ht="12.75" customHeight="1">
      <c r="A42" s="26"/>
      <c r="B42" s="41"/>
      <c r="C42" s="42"/>
      <c r="D42" s="34"/>
      <c r="E42" s="34"/>
      <c r="F42" s="34"/>
      <c r="G42" s="34"/>
      <c r="H42" s="34"/>
      <c r="I42" s="34"/>
      <c r="J42" s="34"/>
      <c r="K42" s="127"/>
      <c r="L42" s="124"/>
      <c r="M42" s="124"/>
      <c r="N42" s="100"/>
      <c r="O42" s="142"/>
      <c r="P42" s="125"/>
      <c r="Q42" s="100"/>
      <c r="R42" s="129"/>
      <c r="S42" s="129"/>
      <c r="T42" s="129"/>
      <c r="U42" s="129"/>
      <c r="V42" s="100"/>
      <c r="W42" s="100"/>
    </row>
    <row r="43" spans="1:23" s="94" customFormat="1" ht="12.75" customHeight="1" thickBot="1">
      <c r="A43" s="43" t="s">
        <v>21</v>
      </c>
      <c r="B43" s="28"/>
      <c r="C43" s="43"/>
      <c r="D43" s="44">
        <v>264286348</v>
      </c>
      <c r="E43" s="44">
        <v>-11882123</v>
      </c>
      <c r="F43" s="44">
        <v>252404225</v>
      </c>
      <c r="G43" s="44">
        <v>264351233</v>
      </c>
      <c r="H43" s="44">
        <v>-12270275.57</v>
      </c>
      <c r="I43" s="44">
        <v>252080957.43</v>
      </c>
      <c r="J43" s="44">
        <v>355138</v>
      </c>
      <c r="K43" s="127"/>
      <c r="L43" s="124"/>
      <c r="M43" s="124"/>
      <c r="N43" s="100"/>
      <c r="O43" s="142"/>
      <c r="P43" s="125"/>
      <c r="Q43" s="100"/>
      <c r="R43" s="129"/>
      <c r="S43" s="129"/>
      <c r="T43" s="129"/>
      <c r="U43" s="129"/>
      <c r="V43" s="100"/>
      <c r="W43" s="100"/>
    </row>
    <row r="44" spans="1:23" s="94" customFormat="1" ht="12.75" customHeight="1" thickTop="1">
      <c r="A44" s="45"/>
      <c r="B44" s="16"/>
      <c r="C44" s="15"/>
      <c r="D44" s="189"/>
      <c r="E44" s="34"/>
      <c r="F44" s="34"/>
      <c r="G44" s="34"/>
      <c r="H44" s="34"/>
      <c r="I44" s="34"/>
      <c r="J44" s="34"/>
      <c r="K44" s="127"/>
      <c r="L44" s="124"/>
      <c r="M44" s="124"/>
      <c r="N44" s="100"/>
      <c r="O44" s="100"/>
      <c r="P44" s="125"/>
      <c r="Q44" s="100"/>
      <c r="R44" s="129"/>
      <c r="S44" s="129"/>
      <c r="T44" s="129"/>
      <c r="U44" s="129"/>
      <c r="V44" s="100"/>
      <c r="W44" s="100"/>
    </row>
    <row r="45" spans="1:23" s="94" customFormat="1" ht="12.75" customHeight="1">
      <c r="A45" s="15"/>
      <c r="B45" s="16"/>
      <c r="C45" s="15"/>
      <c r="D45" s="17"/>
      <c r="E45" s="17"/>
      <c r="F45" s="17"/>
      <c r="G45" s="18"/>
      <c r="H45" s="17"/>
      <c r="I45" s="17"/>
      <c r="J45" s="17"/>
      <c r="K45" s="127"/>
      <c r="L45" s="124"/>
      <c r="M45" s="124"/>
      <c r="N45" s="100"/>
      <c r="O45" s="100"/>
      <c r="P45" s="125"/>
      <c r="Q45" s="100"/>
      <c r="R45" s="129"/>
      <c r="S45" s="129"/>
      <c r="T45" s="129"/>
      <c r="U45" s="129"/>
      <c r="V45" s="100"/>
      <c r="W45" s="100"/>
    </row>
    <row r="46" spans="1:23" ht="12.75" customHeight="1">
      <c r="A46" s="15" t="s">
        <v>22</v>
      </c>
      <c r="B46" s="16"/>
      <c r="C46" s="17"/>
      <c r="D46" s="17"/>
      <c r="E46" s="17"/>
      <c r="F46" s="17" t="s">
        <v>23</v>
      </c>
      <c r="G46" s="18"/>
      <c r="H46" s="17"/>
      <c r="I46" s="46"/>
      <c r="J46" s="46"/>
      <c r="K46" s="100"/>
      <c r="L46" s="100"/>
      <c r="M46" s="100"/>
      <c r="N46" s="100"/>
      <c r="O46" s="100"/>
      <c r="P46" s="125"/>
      <c r="Q46" s="100"/>
      <c r="R46" s="102"/>
      <c r="S46" s="102"/>
      <c r="T46" s="102"/>
      <c r="U46" s="102"/>
      <c r="V46" s="100"/>
      <c r="W46" s="100"/>
    </row>
    <row r="47" spans="1:23" ht="12.75" customHeight="1">
      <c r="A47" s="15" t="s">
        <v>24</v>
      </c>
      <c r="B47" s="16"/>
      <c r="C47" s="47">
        <v>0.41000000000000003</v>
      </c>
      <c r="D47" s="48"/>
      <c r="E47" s="17"/>
      <c r="F47" s="17" t="s">
        <v>25</v>
      </c>
      <c r="G47" s="18"/>
      <c r="H47" s="49">
        <v>0.41000000000000003</v>
      </c>
      <c r="I47" s="17"/>
      <c r="J47" s="17"/>
      <c r="K47" s="148"/>
      <c r="L47" s="100"/>
      <c r="M47" s="100"/>
      <c r="N47" s="100"/>
      <c r="O47" s="100"/>
      <c r="P47" s="101"/>
      <c r="Q47" s="149"/>
      <c r="R47" s="102"/>
      <c r="S47" s="102"/>
      <c r="T47" s="102"/>
      <c r="U47" s="102"/>
      <c r="V47" s="102"/>
      <c r="W47" s="100"/>
    </row>
    <row r="48" spans="1:23" ht="12.75" customHeight="1">
      <c r="A48" s="15" t="s">
        <v>27</v>
      </c>
      <c r="B48" s="50"/>
      <c r="C48" s="49">
        <v>0.59</v>
      </c>
      <c r="D48" s="48"/>
      <c r="E48" s="17"/>
      <c r="F48" s="17" t="s">
        <v>26</v>
      </c>
      <c r="G48" s="18"/>
      <c r="H48" s="49">
        <v>0</v>
      </c>
      <c r="I48" s="17"/>
      <c r="J48" s="17"/>
      <c r="K48" s="148"/>
      <c r="L48" s="124"/>
      <c r="M48" s="124"/>
      <c r="N48" s="100"/>
      <c r="O48" s="100"/>
      <c r="P48" s="151"/>
      <c r="Q48" s="116"/>
      <c r="R48" s="152"/>
      <c r="S48" s="152"/>
      <c r="T48" s="152"/>
      <c r="U48" s="152"/>
      <c r="V48" s="100"/>
      <c r="W48" s="100"/>
    </row>
    <row r="49" spans="1:23" ht="12.75" customHeight="1">
      <c r="A49" s="77" t="s">
        <v>51</v>
      </c>
      <c r="B49" s="16"/>
      <c r="C49" s="49">
        <v>0</v>
      </c>
      <c r="D49" s="48"/>
      <c r="E49" s="17"/>
      <c r="F49" s="17" t="s">
        <v>28</v>
      </c>
      <c r="G49" s="18"/>
      <c r="H49" s="49">
        <v>0</v>
      </c>
      <c r="I49" s="17"/>
      <c r="J49" s="17"/>
      <c r="K49" s="100"/>
      <c r="L49" s="100"/>
      <c r="M49" s="100"/>
      <c r="N49" s="100"/>
      <c r="O49" s="100"/>
      <c r="P49" s="153"/>
      <c r="Q49" s="103"/>
      <c r="R49" s="154"/>
      <c r="S49" s="154"/>
      <c r="T49" s="154"/>
      <c r="U49" s="154"/>
      <c r="V49" s="100"/>
      <c r="W49" s="100"/>
    </row>
    <row r="50" spans="1:23" ht="12.75" customHeight="1" thickBot="1">
      <c r="A50" s="15"/>
      <c r="B50" s="16"/>
      <c r="C50" s="78">
        <v>1</v>
      </c>
      <c r="D50" s="48"/>
      <c r="E50" s="17"/>
      <c r="F50" s="17" t="s">
        <v>29</v>
      </c>
      <c r="G50" s="18"/>
      <c r="H50" s="51">
        <v>0.59</v>
      </c>
      <c r="I50" s="17"/>
      <c r="J50" s="17"/>
      <c r="K50" s="148"/>
      <c r="L50" s="100"/>
      <c r="M50" s="100"/>
      <c r="N50" s="100"/>
      <c r="O50" s="100"/>
      <c r="P50" s="101"/>
      <c r="Q50" s="100"/>
      <c r="R50" s="102"/>
      <c r="S50" s="102"/>
      <c r="T50" s="102"/>
      <c r="U50" s="102"/>
      <c r="V50" s="100"/>
      <c r="W50" s="100"/>
    </row>
    <row r="51" spans="1:23" ht="12.75" customHeight="1" thickBot="1" thickTop="1">
      <c r="A51" s="15"/>
      <c r="B51" s="16"/>
      <c r="C51" s="15"/>
      <c r="D51" s="17"/>
      <c r="E51" s="17"/>
      <c r="F51" s="17"/>
      <c r="G51" s="18"/>
      <c r="H51" s="52">
        <v>1</v>
      </c>
      <c r="I51" s="17"/>
      <c r="J51" s="17"/>
      <c r="K51" s="100"/>
      <c r="L51" s="100"/>
      <c r="M51" s="100"/>
      <c r="N51" s="100"/>
      <c r="O51" s="100"/>
      <c r="P51" s="101"/>
      <c r="Q51" s="100"/>
      <c r="R51" s="159"/>
      <c r="S51" s="102"/>
      <c r="T51" s="102"/>
      <c r="U51" s="102"/>
      <c r="V51" s="100"/>
      <c r="W51" s="100"/>
    </row>
    <row r="52" spans="1:23" ht="12.75" customHeight="1" thickTop="1">
      <c r="A52" s="15"/>
      <c r="B52" s="16"/>
      <c r="C52" s="17"/>
      <c r="D52" s="17"/>
      <c r="E52" s="17"/>
      <c r="F52" s="17"/>
      <c r="G52" s="18"/>
      <c r="H52" s="17"/>
      <c r="I52" s="17"/>
      <c r="J52" s="17"/>
      <c r="K52" s="100"/>
      <c r="L52" s="100"/>
      <c r="M52" s="100"/>
      <c r="N52" s="100"/>
      <c r="O52" s="100"/>
      <c r="P52" s="101"/>
      <c r="Q52" s="100"/>
      <c r="R52" s="161"/>
      <c r="S52" s="159"/>
      <c r="T52" s="102"/>
      <c r="U52" s="102"/>
      <c r="V52" s="100"/>
      <c r="W52" s="100"/>
    </row>
    <row r="53" spans="1:23" ht="12.75" customHeight="1">
      <c r="A53" s="17" t="s">
        <v>30</v>
      </c>
      <c r="B53" s="16"/>
      <c r="C53" s="53" t="s">
        <v>31</v>
      </c>
      <c r="D53" s="17"/>
      <c r="E53" s="17"/>
      <c r="F53" s="17"/>
      <c r="G53" s="18"/>
      <c r="H53" s="53" t="s">
        <v>31</v>
      </c>
      <c r="I53" s="17"/>
      <c r="J53" s="17"/>
      <c r="K53" s="100"/>
      <c r="L53" s="100"/>
      <c r="M53" s="100"/>
      <c r="N53" s="100"/>
      <c r="O53" s="100"/>
      <c r="P53" s="101"/>
      <c r="Q53" s="100"/>
      <c r="R53" s="102"/>
      <c r="S53" s="161"/>
      <c r="T53" s="159"/>
      <c r="U53" s="102"/>
      <c r="V53" s="100"/>
      <c r="W53" s="100"/>
    </row>
    <row r="54" spans="1:23" ht="12.75" customHeight="1">
      <c r="A54" s="17"/>
      <c r="B54" s="19"/>
      <c r="C54" s="17"/>
      <c r="D54" s="17"/>
      <c r="E54" s="17"/>
      <c r="F54" s="17"/>
      <c r="G54" s="18"/>
      <c r="H54" s="17"/>
      <c r="I54" s="17"/>
      <c r="J54" s="17"/>
      <c r="K54" s="100"/>
      <c r="L54" s="100"/>
      <c r="M54" s="100"/>
      <c r="N54" s="100"/>
      <c r="O54" s="100"/>
      <c r="P54" s="101"/>
      <c r="Q54" s="100"/>
      <c r="R54" s="102"/>
      <c r="S54" s="102"/>
      <c r="T54" s="161"/>
      <c r="U54" s="159"/>
      <c r="V54" s="100"/>
      <c r="W54" s="100"/>
    </row>
    <row r="55" spans="1:23" ht="12.75" customHeight="1">
      <c r="A55" s="17" t="s">
        <v>32</v>
      </c>
      <c r="B55" s="19"/>
      <c r="C55" s="54">
        <v>0.0052</v>
      </c>
      <c r="D55" s="17"/>
      <c r="E55" s="17" t="s">
        <v>32</v>
      </c>
      <c r="F55" s="17"/>
      <c r="G55" s="18"/>
      <c r="H55" s="54">
        <v>0.0052</v>
      </c>
      <c r="I55" s="17"/>
      <c r="J55" s="17"/>
      <c r="K55" s="100"/>
      <c r="L55" s="100"/>
      <c r="M55" s="100"/>
      <c r="N55" s="100"/>
      <c r="O55" s="100"/>
      <c r="P55" s="101"/>
      <c r="Q55" s="100"/>
      <c r="R55" s="102"/>
      <c r="S55" s="102"/>
      <c r="T55" s="102"/>
      <c r="U55" s="161"/>
      <c r="V55" s="100"/>
      <c r="W55" s="100"/>
    </row>
    <row r="56" spans="1:23" ht="12.75" customHeight="1">
      <c r="A56" s="17" t="s">
        <v>33</v>
      </c>
      <c r="B56" s="19"/>
      <c r="C56" s="55">
        <v>0.00029615384615384627</v>
      </c>
      <c r="D56" s="17"/>
      <c r="E56" s="17" t="s">
        <v>34</v>
      </c>
      <c r="F56" s="17"/>
      <c r="G56" s="18"/>
      <c r="H56" s="55">
        <v>0.0005576923076923078</v>
      </c>
      <c r="I56" s="17"/>
      <c r="J56" s="17"/>
      <c r="K56" s="100"/>
      <c r="L56" s="100"/>
      <c r="M56" s="100"/>
      <c r="N56" s="100"/>
      <c r="O56" s="100"/>
      <c r="P56" s="101"/>
      <c r="Q56" s="100"/>
      <c r="R56" s="102"/>
      <c r="S56" s="102"/>
      <c r="T56" s="102"/>
      <c r="U56" s="102"/>
      <c r="V56" s="100"/>
      <c r="W56" s="100"/>
    </row>
    <row r="57" spans="1:23" ht="12.75" customHeight="1">
      <c r="A57" s="17"/>
      <c r="B57" s="19"/>
      <c r="C57" s="17"/>
      <c r="D57" s="17"/>
      <c r="E57" s="17"/>
      <c r="F57" s="17"/>
      <c r="G57" s="18"/>
      <c r="H57" s="17"/>
      <c r="I57" s="17"/>
      <c r="J57" s="17"/>
      <c r="K57" s="100"/>
      <c r="L57" s="100"/>
      <c r="M57" s="100"/>
      <c r="N57" s="100"/>
      <c r="O57" s="100"/>
      <c r="P57" s="101"/>
      <c r="Q57" s="100"/>
      <c r="R57" s="102"/>
      <c r="S57" s="102"/>
      <c r="T57" s="102"/>
      <c r="U57" s="102"/>
      <c r="V57" s="100"/>
      <c r="W57" s="100"/>
    </row>
    <row r="58" spans="1:23" ht="12.75" customHeight="1" thickBot="1">
      <c r="A58" s="17" t="s">
        <v>35</v>
      </c>
      <c r="B58" s="19"/>
      <c r="C58" s="56">
        <v>0.004903846153846154</v>
      </c>
      <c r="D58" s="17"/>
      <c r="E58" s="17" t="s">
        <v>35</v>
      </c>
      <c r="F58" s="17"/>
      <c r="G58" s="18" t="s">
        <v>19</v>
      </c>
      <c r="H58" s="56">
        <v>0.004642307692307692</v>
      </c>
      <c r="I58" s="17"/>
      <c r="J58" s="17"/>
      <c r="K58" s="100"/>
      <c r="L58" s="100"/>
      <c r="M58" s="100"/>
      <c r="N58" s="100"/>
      <c r="O58" s="100"/>
      <c r="P58" s="101"/>
      <c r="Q58" s="100"/>
      <c r="R58" s="102"/>
      <c r="S58" s="102"/>
      <c r="T58" s="102"/>
      <c r="U58" s="102"/>
      <c r="V58" s="100"/>
      <c r="W58" s="100"/>
    </row>
    <row r="59" spans="1:23" s="94" customFormat="1" ht="12.75" customHeight="1" thickTop="1">
      <c r="A59" s="17"/>
      <c r="B59" s="19"/>
      <c r="C59" s="17"/>
      <c r="D59" s="17"/>
      <c r="E59" s="17"/>
      <c r="F59" s="17"/>
      <c r="G59" s="18"/>
      <c r="H59" s="17"/>
      <c r="I59" s="17"/>
      <c r="J59" s="17"/>
      <c r="K59" s="100"/>
      <c r="L59" s="100"/>
      <c r="M59" s="100"/>
      <c r="N59" s="100"/>
      <c r="O59" s="100"/>
      <c r="P59" s="101"/>
      <c r="Q59" s="100"/>
      <c r="R59" s="102"/>
      <c r="S59" s="102"/>
      <c r="T59" s="102"/>
      <c r="U59" s="102"/>
      <c r="V59" s="100"/>
      <c r="W59" s="100"/>
    </row>
    <row r="60" spans="1:23" s="94" customFormat="1" ht="12.75" customHeight="1">
      <c r="A60" s="15"/>
      <c r="B60" s="16"/>
      <c r="C60" s="15"/>
      <c r="D60" s="17"/>
      <c r="E60" s="17"/>
      <c r="F60" s="17"/>
      <c r="G60" s="18"/>
      <c r="H60" s="17"/>
      <c r="I60" s="17"/>
      <c r="J60" s="17"/>
      <c r="K60" s="100"/>
      <c r="L60" s="100"/>
      <c r="M60" s="100"/>
      <c r="N60" s="100"/>
      <c r="O60" s="100"/>
      <c r="P60" s="101"/>
      <c r="Q60" s="100"/>
      <c r="R60" s="102"/>
      <c r="S60" s="102"/>
      <c r="T60" s="102"/>
      <c r="U60" s="102"/>
      <c r="V60" s="100"/>
      <c r="W60" s="100"/>
    </row>
    <row r="61" spans="1:23" s="94" customFormat="1" ht="12.75" customHeight="1">
      <c r="A61" s="15" t="s">
        <v>36</v>
      </c>
      <c r="B61" s="16"/>
      <c r="C61" s="15"/>
      <c r="D61" s="17"/>
      <c r="E61" s="17"/>
      <c r="F61" s="17"/>
      <c r="G61" s="18"/>
      <c r="H61" s="17"/>
      <c r="I61" s="17"/>
      <c r="J61" s="17"/>
      <c r="K61" s="100"/>
      <c r="L61" s="100"/>
      <c r="M61" s="100"/>
      <c r="N61" s="100"/>
      <c r="O61" s="100"/>
      <c r="P61" s="101"/>
      <c r="Q61" s="100"/>
      <c r="R61" s="102"/>
      <c r="S61" s="102"/>
      <c r="T61" s="102"/>
      <c r="U61" s="102"/>
      <c r="V61" s="100"/>
      <c r="W61" s="100"/>
    </row>
    <row r="62" spans="1:23" s="94" customFormat="1" ht="12.75" customHeight="1">
      <c r="A62" s="15" t="s">
        <v>37</v>
      </c>
      <c r="B62" s="16"/>
      <c r="C62" s="15"/>
      <c r="D62" s="17"/>
      <c r="E62" s="17"/>
      <c r="F62" s="17"/>
      <c r="G62" s="18"/>
      <c r="H62" s="17"/>
      <c r="I62" s="17"/>
      <c r="J62" s="17"/>
      <c r="K62" s="169"/>
      <c r="L62" s="100"/>
      <c r="M62" s="100"/>
      <c r="N62" s="100"/>
      <c r="O62" s="100"/>
      <c r="P62" s="101"/>
      <c r="Q62" s="100"/>
      <c r="R62" s="102"/>
      <c r="S62" s="102"/>
      <c r="T62" s="102"/>
      <c r="U62" s="102"/>
      <c r="V62" s="100"/>
      <c r="W62" s="100"/>
    </row>
    <row r="63" spans="1:23" s="94" customFormat="1" ht="12.75" customHeight="1">
      <c r="A63" s="15"/>
      <c r="B63" s="16"/>
      <c r="C63" s="15"/>
      <c r="D63" s="17"/>
      <c r="E63" s="17"/>
      <c r="F63" s="17"/>
      <c r="G63" s="18"/>
      <c r="H63" s="17"/>
      <c r="I63" s="17"/>
      <c r="J63" s="17"/>
      <c r="K63" s="170"/>
      <c r="L63" s="100"/>
      <c r="M63" s="100"/>
      <c r="N63" s="100"/>
      <c r="O63" s="100"/>
      <c r="P63" s="101"/>
      <c r="Q63" s="100"/>
      <c r="R63" s="102"/>
      <c r="S63" s="102"/>
      <c r="T63" s="102"/>
      <c r="U63" s="102"/>
      <c r="V63" s="100"/>
      <c r="W63" s="100"/>
    </row>
    <row r="64" spans="1:23" ht="12.75" customHeight="1">
      <c r="A64" s="15"/>
      <c r="B64" s="16"/>
      <c r="C64" s="15"/>
      <c r="D64" s="17"/>
      <c r="E64" s="17"/>
      <c r="F64" s="17"/>
      <c r="G64" s="18"/>
      <c r="H64" s="17"/>
      <c r="I64" s="17"/>
      <c r="J64" s="17"/>
      <c r="K64" s="100"/>
      <c r="L64" s="100"/>
      <c r="M64" s="100"/>
      <c r="N64" s="100"/>
      <c r="O64" s="100"/>
      <c r="P64" s="101"/>
      <c r="Q64" s="100"/>
      <c r="R64" s="102"/>
      <c r="S64" s="102"/>
      <c r="T64" s="102"/>
      <c r="U64" s="102"/>
      <c r="V64" s="100"/>
      <c r="W64" s="100"/>
    </row>
    <row r="65" spans="1:23" ht="12.75" customHeight="1">
      <c r="A65" s="15"/>
      <c r="B65" s="16"/>
      <c r="C65" s="15"/>
      <c r="D65" s="17"/>
      <c r="E65" s="17"/>
      <c r="F65" s="17"/>
      <c r="G65" s="18"/>
      <c r="H65" s="17"/>
      <c r="I65" s="17"/>
      <c r="J65" s="17"/>
      <c r="K65" s="100"/>
      <c r="L65" s="100"/>
      <c r="M65" s="100"/>
      <c r="N65" s="100"/>
      <c r="O65" s="100"/>
      <c r="P65" s="101"/>
      <c r="Q65" s="100"/>
      <c r="R65" s="102"/>
      <c r="S65" s="102"/>
      <c r="T65" s="102"/>
      <c r="U65" s="102"/>
      <c r="V65" s="100"/>
      <c r="W65" s="100"/>
    </row>
    <row r="66" spans="1:23" ht="12.75" customHeight="1">
      <c r="A66" s="15"/>
      <c r="B66" s="16"/>
      <c r="C66" s="15"/>
      <c r="D66" s="17"/>
      <c r="E66" s="17"/>
      <c r="F66" s="17"/>
      <c r="G66" s="18"/>
      <c r="H66" s="17"/>
      <c r="I66" s="17"/>
      <c r="J66" s="17"/>
      <c r="K66" s="100"/>
      <c r="L66" s="100"/>
      <c r="M66" s="100"/>
      <c r="N66" s="100"/>
      <c r="O66" s="100"/>
      <c r="P66" s="101"/>
      <c r="Q66" s="100"/>
      <c r="R66" s="102"/>
      <c r="S66" s="102"/>
      <c r="T66" s="102"/>
      <c r="U66" s="102"/>
      <c r="V66" s="100"/>
      <c r="W66" s="100"/>
    </row>
    <row r="67" spans="1:23" ht="12.75" customHeight="1">
      <c r="A67" s="15"/>
      <c r="B67" s="16"/>
      <c r="C67" s="15"/>
      <c r="D67" s="17"/>
      <c r="E67" s="17"/>
      <c r="F67" s="17"/>
      <c r="G67" s="18"/>
      <c r="H67" s="17"/>
      <c r="I67" s="17"/>
      <c r="J67" s="17"/>
      <c r="K67" s="100"/>
      <c r="L67" s="100"/>
      <c r="M67" s="100"/>
      <c r="N67" s="100"/>
      <c r="O67" s="100"/>
      <c r="P67" s="101"/>
      <c r="Q67" s="100"/>
      <c r="R67" s="102"/>
      <c r="S67" s="102"/>
      <c r="T67" s="102"/>
      <c r="U67" s="102"/>
      <c r="V67" s="100"/>
      <c r="W67" s="100"/>
    </row>
    <row r="68" spans="1:23" ht="12.75" customHeight="1">
      <c r="A68" s="7"/>
      <c r="B68" s="8"/>
      <c r="C68" s="7"/>
      <c r="D68" s="57"/>
      <c r="E68" s="17"/>
      <c r="F68" s="59"/>
      <c r="G68" s="58"/>
      <c r="H68" s="59"/>
      <c r="I68" s="21"/>
      <c r="J68" s="17"/>
      <c r="K68" s="100"/>
      <c r="L68" s="100"/>
      <c r="M68" s="100"/>
      <c r="N68" s="100"/>
      <c r="O68" s="100"/>
      <c r="P68" s="101"/>
      <c r="Q68" s="100"/>
      <c r="R68" s="102"/>
      <c r="S68" s="102"/>
      <c r="T68" s="102"/>
      <c r="U68" s="102"/>
      <c r="V68" s="100"/>
      <c r="W68" s="100"/>
    </row>
    <row r="69" spans="1:23" ht="12.75" customHeight="1">
      <c r="A69" s="62" t="s">
        <v>44</v>
      </c>
      <c r="B69" s="16"/>
      <c r="C69" s="15"/>
      <c r="D69" s="17"/>
      <c r="E69" s="17"/>
      <c r="F69" s="64"/>
      <c r="G69" s="16"/>
      <c r="H69" s="15"/>
      <c r="I69" s="17"/>
      <c r="J69" s="21"/>
      <c r="K69" s="100"/>
      <c r="L69" s="100"/>
      <c r="M69" s="100"/>
      <c r="N69" s="100"/>
      <c r="O69" s="100"/>
      <c r="P69" s="101"/>
      <c r="Q69" s="100"/>
      <c r="R69" s="102"/>
      <c r="S69" s="102"/>
      <c r="T69" s="102"/>
      <c r="U69" s="102"/>
      <c r="V69" s="100"/>
      <c r="W69" s="100"/>
    </row>
    <row r="70" spans="1:23" ht="12.75" customHeight="1">
      <c r="A70" s="62" t="s">
        <v>45</v>
      </c>
      <c r="B70" s="16"/>
      <c r="C70" s="15"/>
      <c r="D70" s="17"/>
      <c r="E70" s="17"/>
      <c r="F70" s="64"/>
      <c r="G70" s="16"/>
      <c r="H70" s="15"/>
      <c r="I70" s="17"/>
      <c r="J70" s="17"/>
      <c r="K70" s="100"/>
      <c r="L70" s="100"/>
      <c r="M70" s="100"/>
      <c r="N70" s="100"/>
      <c r="O70" s="100"/>
      <c r="P70" s="101"/>
      <c r="Q70" s="100"/>
      <c r="R70" s="102"/>
      <c r="S70" s="102"/>
      <c r="T70" s="102"/>
      <c r="U70" s="102"/>
      <c r="V70" s="100"/>
      <c r="W70" s="100"/>
    </row>
    <row r="71" spans="1:23" ht="12.75" customHeight="1">
      <c r="A71" s="15" t="s">
        <v>46</v>
      </c>
      <c r="B71" s="16"/>
      <c r="C71" s="15"/>
      <c r="D71" s="17"/>
      <c r="E71" s="17"/>
      <c r="F71" s="64"/>
      <c r="G71" s="16"/>
      <c r="H71" s="15"/>
      <c r="I71" s="17"/>
      <c r="J71" s="17"/>
      <c r="K71" s="100"/>
      <c r="L71" s="100"/>
      <c r="M71" s="100"/>
      <c r="N71" s="100"/>
      <c r="O71" s="100"/>
      <c r="P71" s="101"/>
      <c r="Q71" s="100"/>
      <c r="R71" s="102"/>
      <c r="S71" s="102"/>
      <c r="T71" s="102"/>
      <c r="U71" s="102"/>
      <c r="V71" s="100"/>
      <c r="W71" s="100"/>
    </row>
    <row r="72" spans="1:43" s="97" customFormat="1" ht="12.75" customHeight="1">
      <c r="A72" s="63" t="s">
        <v>47</v>
      </c>
      <c r="B72" s="50"/>
      <c r="C72" s="15"/>
      <c r="D72" s="17"/>
      <c r="E72" s="17"/>
      <c r="F72" s="65"/>
      <c r="G72" s="50"/>
      <c r="H72" s="15"/>
      <c r="I72" s="17"/>
      <c r="J72" s="17"/>
      <c r="K72" s="100"/>
      <c r="L72" s="100"/>
      <c r="M72" s="100"/>
      <c r="N72" s="100"/>
      <c r="O72" s="100"/>
      <c r="P72" s="101"/>
      <c r="Q72" s="100"/>
      <c r="R72" s="102"/>
      <c r="S72" s="102"/>
      <c r="T72" s="102"/>
      <c r="U72" s="102"/>
      <c r="V72" s="100"/>
      <c r="W72" s="100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</row>
    <row r="73" spans="1:43" s="97" customFormat="1" ht="12.75" customHeight="1">
      <c r="A73" s="15"/>
      <c r="B73" s="16"/>
      <c r="C73" s="15"/>
      <c r="D73" s="17"/>
      <c r="E73" s="17"/>
      <c r="F73" s="17"/>
      <c r="G73" s="18"/>
      <c r="H73" s="17"/>
      <c r="I73" s="17"/>
      <c r="J73" s="17"/>
      <c r="K73" s="100"/>
      <c r="L73" s="100"/>
      <c r="M73" s="100"/>
      <c r="N73" s="100"/>
      <c r="O73" s="100"/>
      <c r="P73" s="101"/>
      <c r="Q73" s="100"/>
      <c r="R73" s="102"/>
      <c r="S73" s="102"/>
      <c r="T73" s="102"/>
      <c r="U73" s="102"/>
      <c r="V73" s="100"/>
      <c r="W73" s="100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</row>
    <row r="74" spans="1:43" s="97" customFormat="1" ht="12.75" customHeight="1">
      <c r="A74" s="15" t="s">
        <v>38</v>
      </c>
      <c r="B74" s="16"/>
      <c r="C74" s="15"/>
      <c r="D74" s="17"/>
      <c r="E74" s="17"/>
      <c r="F74" s="15"/>
      <c r="G74" s="18"/>
      <c r="H74" s="17"/>
      <c r="I74" s="17"/>
      <c r="J74" s="17"/>
      <c r="K74" s="100"/>
      <c r="L74" s="100"/>
      <c r="M74" s="100"/>
      <c r="N74" s="100"/>
      <c r="O74" s="100"/>
      <c r="P74" s="101"/>
      <c r="Q74" s="100"/>
      <c r="R74" s="102"/>
      <c r="S74" s="102"/>
      <c r="T74" s="102"/>
      <c r="U74" s="102"/>
      <c r="V74" s="100"/>
      <c r="W74" s="100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</row>
    <row r="75" spans="1:23" ht="12.75" customHeight="1">
      <c r="A75" s="15" t="s">
        <v>0</v>
      </c>
      <c r="B75" s="16"/>
      <c r="C75" s="15"/>
      <c r="D75" s="17"/>
      <c r="E75" s="17"/>
      <c r="F75" s="15"/>
      <c r="G75" s="18"/>
      <c r="H75" s="17"/>
      <c r="I75" s="17"/>
      <c r="J75" s="17"/>
      <c r="K75" s="100"/>
      <c r="L75" s="100"/>
      <c r="M75" s="100"/>
      <c r="N75" s="100"/>
      <c r="O75" s="100"/>
      <c r="P75" s="101"/>
      <c r="Q75" s="100"/>
      <c r="R75" s="102"/>
      <c r="S75" s="102"/>
      <c r="T75" s="102"/>
      <c r="U75" s="102"/>
      <c r="V75" s="100"/>
      <c r="W75" s="100"/>
    </row>
    <row r="76" spans="1:43" s="97" customFormat="1" ht="12.75" customHeight="1">
      <c r="A76" s="15" t="s">
        <v>39</v>
      </c>
      <c r="B76" s="16"/>
      <c r="C76" s="15"/>
      <c r="D76" s="17"/>
      <c r="E76" s="17"/>
      <c r="F76" s="15"/>
      <c r="G76" s="18"/>
      <c r="H76" s="17"/>
      <c r="I76" s="17"/>
      <c r="J76" s="17"/>
      <c r="K76" s="100"/>
      <c r="L76" s="100"/>
      <c r="M76" s="100"/>
      <c r="N76" s="100"/>
      <c r="O76" s="100"/>
      <c r="P76" s="101"/>
      <c r="Q76" s="100"/>
      <c r="R76" s="102"/>
      <c r="S76" s="102"/>
      <c r="T76" s="102"/>
      <c r="U76" s="102"/>
      <c r="V76" s="100"/>
      <c r="W76" s="100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</row>
    <row r="77" spans="1:23" ht="12.75" customHeight="1">
      <c r="A77" s="15" t="s">
        <v>40</v>
      </c>
      <c r="B77" s="16"/>
      <c r="C77" s="15"/>
      <c r="D77" s="17"/>
      <c r="E77" s="17"/>
      <c r="F77" s="15"/>
      <c r="G77" s="18"/>
      <c r="H77" s="17"/>
      <c r="I77" s="17"/>
      <c r="J77" s="17"/>
      <c r="K77" s="100"/>
      <c r="L77" s="100"/>
      <c r="M77" s="100"/>
      <c r="N77" s="100"/>
      <c r="O77" s="100"/>
      <c r="P77" s="101"/>
      <c r="Q77" s="100"/>
      <c r="R77" s="102"/>
      <c r="S77" s="102"/>
      <c r="T77" s="102"/>
      <c r="U77" s="102"/>
      <c r="V77" s="100"/>
      <c r="W77" s="100"/>
    </row>
    <row r="78" spans="1:23" ht="12.75" customHeight="1">
      <c r="A78" s="15"/>
      <c r="B78" s="16"/>
      <c r="C78" s="15"/>
      <c r="D78" s="17"/>
      <c r="E78" s="17"/>
      <c r="F78" s="17"/>
      <c r="G78" s="18"/>
      <c r="H78" s="17"/>
      <c r="I78" s="17"/>
      <c r="J78" s="17"/>
      <c r="K78" s="100"/>
      <c r="L78" s="100"/>
      <c r="M78" s="100"/>
      <c r="N78" s="100"/>
      <c r="O78" s="100"/>
      <c r="P78" s="101"/>
      <c r="Q78" s="100"/>
      <c r="R78" s="102"/>
      <c r="S78" s="102"/>
      <c r="T78" s="102"/>
      <c r="U78" s="102"/>
      <c r="V78" s="100"/>
      <c r="W78" s="100"/>
    </row>
    <row r="79" spans="1:23" ht="12.75" customHeight="1">
      <c r="A79" s="15"/>
      <c r="B79" s="15"/>
      <c r="C79" s="15"/>
      <c r="D79" s="15"/>
      <c r="E79" s="15"/>
      <c r="F79" s="15"/>
      <c r="G79" s="15"/>
      <c r="H79" s="15"/>
      <c r="I79" s="15"/>
      <c r="J79" s="17"/>
      <c r="K79" s="100"/>
      <c r="L79" s="100"/>
      <c r="M79" s="100"/>
      <c r="N79" s="100"/>
      <c r="O79" s="100"/>
      <c r="P79" s="101"/>
      <c r="Q79" s="100"/>
      <c r="R79" s="102"/>
      <c r="S79" s="102"/>
      <c r="T79" s="102"/>
      <c r="U79" s="102"/>
      <c r="V79" s="100"/>
      <c r="W79" s="100"/>
    </row>
    <row r="80" spans="1:23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7"/>
      <c r="K80" s="100"/>
      <c r="L80" s="100"/>
      <c r="M80" s="100"/>
      <c r="N80" s="100"/>
      <c r="O80" s="100"/>
      <c r="P80" s="101"/>
      <c r="Q80" s="100"/>
      <c r="R80" s="102"/>
      <c r="S80" s="102"/>
      <c r="T80" s="102"/>
      <c r="U80" s="102"/>
      <c r="V80" s="100"/>
      <c r="W80" s="100"/>
    </row>
    <row r="81" spans="1:23" ht="12.75" customHeight="1">
      <c r="A81" s="15"/>
      <c r="B81" s="15"/>
      <c r="C81" s="15"/>
      <c r="D81" s="15"/>
      <c r="E81" s="15"/>
      <c r="F81" s="15"/>
      <c r="G81" s="15"/>
      <c r="H81" s="15"/>
      <c r="I81" s="15"/>
      <c r="J81" s="17"/>
      <c r="K81" s="100"/>
      <c r="L81" s="100"/>
      <c r="M81" s="100"/>
      <c r="N81" s="100"/>
      <c r="O81" s="100"/>
      <c r="P81" s="101"/>
      <c r="Q81" s="100"/>
      <c r="R81" s="102"/>
      <c r="S81" s="102"/>
      <c r="T81" s="102"/>
      <c r="U81" s="102"/>
      <c r="V81" s="100"/>
      <c r="W81" s="100"/>
    </row>
    <row r="82" spans="1:23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7"/>
      <c r="K82" s="100"/>
      <c r="L82" s="100"/>
      <c r="M82" s="100"/>
      <c r="N82" s="100"/>
      <c r="O82" s="100"/>
      <c r="P82" s="101"/>
      <c r="Q82" s="100"/>
      <c r="R82" s="102"/>
      <c r="S82" s="102"/>
      <c r="T82" s="102"/>
      <c r="U82" s="102"/>
      <c r="V82" s="100"/>
      <c r="W82" s="100"/>
    </row>
    <row r="83" spans="1:43" s="97" customFormat="1" ht="12.75">
      <c r="A83" s="15"/>
      <c r="B83" s="15"/>
      <c r="C83" s="15"/>
      <c r="D83" s="15"/>
      <c r="E83" s="15"/>
      <c r="F83" s="15"/>
      <c r="G83" s="15"/>
      <c r="H83" s="15"/>
      <c r="I83" s="15"/>
      <c r="J83" s="17"/>
      <c r="K83" s="100"/>
      <c r="L83" s="100"/>
      <c r="M83" s="100"/>
      <c r="N83" s="100"/>
      <c r="O83" s="100"/>
      <c r="P83" s="101"/>
      <c r="Q83" s="100"/>
      <c r="R83" s="102"/>
      <c r="S83" s="102"/>
      <c r="T83" s="102"/>
      <c r="U83" s="102"/>
      <c r="V83" s="100"/>
      <c r="W83" s="100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</row>
    <row r="84" spans="1:43" s="97" customFormat="1" ht="12.75">
      <c r="A84" s="17"/>
      <c r="B84" s="19"/>
      <c r="C84" s="17"/>
      <c r="D84" s="17"/>
      <c r="E84" s="17"/>
      <c r="F84" s="17"/>
      <c r="G84" s="18"/>
      <c r="H84" s="17"/>
      <c r="I84" s="17"/>
      <c r="J84" s="17"/>
      <c r="K84" s="100"/>
      <c r="L84" s="100"/>
      <c r="M84" s="100"/>
      <c r="N84" s="100"/>
      <c r="O84" s="100"/>
      <c r="P84" s="101"/>
      <c r="Q84" s="100"/>
      <c r="R84" s="102"/>
      <c r="S84" s="102"/>
      <c r="T84" s="102"/>
      <c r="U84" s="102"/>
      <c r="V84" s="100"/>
      <c r="W84" s="100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</row>
    <row r="85" spans="1:43" s="97" customFormat="1" ht="12.75">
      <c r="A85" s="17"/>
      <c r="B85" s="19"/>
      <c r="C85" s="17"/>
      <c r="D85" s="17"/>
      <c r="E85" s="17"/>
      <c r="F85" s="17"/>
      <c r="G85" s="18"/>
      <c r="H85" s="17"/>
      <c r="I85" s="17"/>
      <c r="J85" s="17"/>
      <c r="K85" s="100"/>
      <c r="L85" s="100"/>
      <c r="M85" s="178"/>
      <c r="N85" s="100"/>
      <c r="O85" s="100"/>
      <c r="P85" s="101"/>
      <c r="Q85" s="100"/>
      <c r="R85" s="102"/>
      <c r="S85" s="102"/>
      <c r="T85" s="102"/>
      <c r="U85" s="102"/>
      <c r="V85" s="100"/>
      <c r="W85" s="100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</row>
    <row r="86" spans="1:43" s="97" customFormat="1" ht="12.75">
      <c r="A86" s="17"/>
      <c r="B86" s="19"/>
      <c r="C86" s="17"/>
      <c r="D86" s="17"/>
      <c r="E86" s="17"/>
      <c r="F86" s="17"/>
      <c r="G86" s="18"/>
      <c r="H86" s="17"/>
      <c r="I86" s="17"/>
      <c r="J86" s="17"/>
      <c r="K86" s="89"/>
      <c r="L86" s="100"/>
      <c r="M86" s="111"/>
      <c r="N86" s="89"/>
      <c r="O86" s="100"/>
      <c r="P86" s="101"/>
      <c r="Q86" s="100"/>
      <c r="R86" s="102"/>
      <c r="S86" s="102"/>
      <c r="T86" s="102"/>
      <c r="U86" s="102"/>
      <c r="V86" s="100"/>
      <c r="W86" s="100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</row>
    <row r="87" spans="1:43" s="97" customFormat="1" ht="12.75">
      <c r="A87" s="17"/>
      <c r="B87" s="19"/>
      <c r="C87" s="17"/>
      <c r="D87" s="17"/>
      <c r="E87" s="17"/>
      <c r="F87" s="17"/>
      <c r="G87" s="18"/>
      <c r="H87" s="17"/>
      <c r="I87" s="17"/>
      <c r="J87" s="17"/>
      <c r="K87" s="124"/>
      <c r="L87" s="100"/>
      <c r="M87" s="111"/>
      <c r="N87" s="124"/>
      <c r="O87" s="100"/>
      <c r="P87" s="101"/>
      <c r="Q87" s="100"/>
      <c r="R87" s="102"/>
      <c r="S87" s="102"/>
      <c r="T87" s="102"/>
      <c r="U87" s="102"/>
      <c r="V87" s="100"/>
      <c r="W87" s="100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</row>
    <row r="88" spans="1:43" s="97" customFormat="1" ht="12.75">
      <c r="A88" s="17"/>
      <c r="B88" s="19"/>
      <c r="C88" s="17"/>
      <c r="D88" s="17"/>
      <c r="E88" s="17"/>
      <c r="F88" s="17"/>
      <c r="G88" s="18"/>
      <c r="H88" s="17"/>
      <c r="I88" s="17"/>
      <c r="J88" s="17"/>
      <c r="K88" s="181"/>
      <c r="L88" s="169"/>
      <c r="M88" s="111"/>
      <c r="N88" s="181"/>
      <c r="O88" s="169"/>
      <c r="P88" s="101"/>
      <c r="Q88" s="100"/>
      <c r="R88" s="102"/>
      <c r="S88" s="102"/>
      <c r="T88" s="102"/>
      <c r="U88" s="102"/>
      <c r="V88" s="100"/>
      <c r="W88" s="100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</row>
    <row r="89" spans="1:43" s="97" customFormat="1" ht="12.75">
      <c r="A89" s="17"/>
      <c r="B89" s="19"/>
      <c r="C89" s="17"/>
      <c r="D89" s="17"/>
      <c r="E89" s="17"/>
      <c r="F89" s="17"/>
      <c r="G89" s="18"/>
      <c r="H89" s="17"/>
      <c r="I89" s="17"/>
      <c r="J89" s="17"/>
      <c r="K89" s="182"/>
      <c r="L89" s="100"/>
      <c r="M89" s="111"/>
      <c r="N89" s="182"/>
      <c r="O89" s="100"/>
      <c r="P89" s="101"/>
      <c r="Q89" s="100"/>
      <c r="R89" s="102"/>
      <c r="S89" s="102"/>
      <c r="T89" s="102"/>
      <c r="U89" s="102"/>
      <c r="V89" s="100"/>
      <c r="W89" s="100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</row>
    <row r="90" spans="1:43" s="97" customFormat="1" ht="12.75">
      <c r="A90" s="17"/>
      <c r="B90" s="19"/>
      <c r="C90" s="17"/>
      <c r="D90" s="17"/>
      <c r="E90" s="17"/>
      <c r="F90" s="17"/>
      <c r="G90" s="18"/>
      <c r="H90" s="17"/>
      <c r="I90" s="17"/>
      <c r="J90" s="17"/>
      <c r="K90" s="100"/>
      <c r="L90" s="100"/>
      <c r="M90" s="111"/>
      <c r="N90" s="100"/>
      <c r="O90" s="100"/>
      <c r="P90" s="101"/>
      <c r="Q90" s="100"/>
      <c r="R90" s="102"/>
      <c r="S90" s="102"/>
      <c r="T90" s="102"/>
      <c r="U90" s="102"/>
      <c r="V90" s="100"/>
      <c r="W90" s="100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</row>
    <row r="91" spans="1:23" ht="12.75">
      <c r="A91" s="17"/>
      <c r="B91" s="19"/>
      <c r="C91" s="17"/>
      <c r="D91" s="17"/>
      <c r="E91" s="17"/>
      <c r="F91" s="17"/>
      <c r="G91" s="18"/>
      <c r="H91" s="17"/>
      <c r="I91" s="17"/>
      <c r="J91" s="17"/>
      <c r="K91" s="111"/>
      <c r="L91" s="100"/>
      <c r="M91" s="111"/>
      <c r="N91" s="111"/>
      <c r="O91" s="100"/>
      <c r="P91" s="101"/>
      <c r="Q91" s="100"/>
      <c r="R91" s="102"/>
      <c r="S91" s="102"/>
      <c r="T91" s="102"/>
      <c r="U91" s="102"/>
      <c r="V91" s="100"/>
      <c r="W91" s="100"/>
    </row>
    <row r="92" spans="1:23" ht="12.75">
      <c r="A92" s="100"/>
      <c r="B92" s="111"/>
      <c r="C92" s="100"/>
      <c r="D92" s="111"/>
      <c r="E92" s="111"/>
      <c r="F92" s="100"/>
      <c r="G92" s="111"/>
      <c r="H92" s="111"/>
      <c r="I92" s="100"/>
      <c r="J92" s="111"/>
      <c r="K92" s="111"/>
      <c r="L92" s="100"/>
      <c r="M92" s="111"/>
      <c r="N92" s="111"/>
      <c r="O92" s="100"/>
      <c r="P92" s="101"/>
      <c r="Q92" s="100"/>
      <c r="R92" s="102"/>
      <c r="S92" s="102"/>
      <c r="T92" s="102"/>
      <c r="U92" s="102"/>
      <c r="V92" s="100"/>
      <c r="W92" s="100"/>
    </row>
    <row r="93" spans="1:23" ht="12.75">
      <c r="A93" s="100"/>
      <c r="B93" s="111"/>
      <c r="C93" s="100"/>
      <c r="D93" s="183"/>
      <c r="E93" s="183"/>
      <c r="F93" s="183"/>
      <c r="G93" s="111"/>
      <c r="H93" s="183"/>
      <c r="I93" s="183"/>
      <c r="J93" s="111"/>
      <c r="K93" s="183"/>
      <c r="L93" s="183"/>
      <c r="M93" s="111"/>
      <c r="N93" s="183"/>
      <c r="O93" s="183"/>
      <c r="P93" s="101"/>
      <c r="Q93" s="100"/>
      <c r="R93" s="102"/>
      <c r="S93" s="102"/>
      <c r="T93" s="102"/>
      <c r="U93" s="102"/>
      <c r="V93" s="100"/>
      <c r="W93" s="100"/>
    </row>
    <row r="94" spans="1:23" ht="12.75">
      <c r="A94" s="100"/>
      <c r="B94" s="111"/>
      <c r="C94" s="100"/>
      <c r="D94" s="100"/>
      <c r="E94" s="184"/>
      <c r="F94" s="100"/>
      <c r="G94" s="111"/>
      <c r="H94" s="184"/>
      <c r="I94" s="100"/>
      <c r="J94" s="111"/>
      <c r="K94" s="184"/>
      <c r="L94" s="100"/>
      <c r="M94" s="111"/>
      <c r="N94" s="184"/>
      <c r="O94" s="100"/>
      <c r="P94" s="101"/>
      <c r="Q94" s="100"/>
      <c r="R94" s="102"/>
      <c r="S94" s="102"/>
      <c r="T94" s="102"/>
      <c r="U94" s="102"/>
      <c r="V94" s="100"/>
      <c r="W94" s="100"/>
    </row>
    <row r="95" spans="1:23" ht="12.75">
      <c r="A95" s="100"/>
      <c r="B95" s="111"/>
      <c r="C95" s="100"/>
      <c r="D95" s="100"/>
      <c r="E95" s="100"/>
      <c r="F95" s="100"/>
      <c r="G95" s="111"/>
      <c r="H95" s="100"/>
      <c r="I95" s="100"/>
      <c r="J95" s="111"/>
      <c r="K95" s="100"/>
      <c r="L95" s="100"/>
      <c r="M95" s="111"/>
      <c r="N95" s="100"/>
      <c r="O95" s="100"/>
      <c r="P95" s="101"/>
      <c r="Q95" s="100"/>
      <c r="R95" s="102"/>
      <c r="S95" s="102"/>
      <c r="T95" s="102"/>
      <c r="U95" s="102"/>
      <c r="V95" s="100"/>
      <c r="W95" s="100"/>
    </row>
    <row r="96" spans="1:18" ht="12.75">
      <c r="A96" s="100"/>
      <c r="B96" s="111"/>
      <c r="C96" s="100"/>
      <c r="D96" s="100"/>
      <c r="E96" s="100"/>
      <c r="F96" s="100"/>
      <c r="G96" s="111"/>
      <c r="H96" s="100"/>
      <c r="I96" s="100"/>
      <c r="J96" s="111"/>
      <c r="K96" s="100"/>
      <c r="L96" s="100"/>
      <c r="M96" s="111"/>
      <c r="N96" s="100"/>
      <c r="O96" s="100"/>
      <c r="P96" s="101"/>
      <c r="Q96" s="100"/>
      <c r="R96" s="102"/>
    </row>
    <row r="97" spans="1:43" s="97" customFormat="1" ht="12.75">
      <c r="A97" s="185"/>
      <c r="B97" s="111"/>
      <c r="C97" s="100"/>
      <c r="D97" s="186"/>
      <c r="E97" s="187"/>
      <c r="F97" s="100"/>
      <c r="G97" s="186"/>
      <c r="H97" s="187"/>
      <c r="I97" s="100"/>
      <c r="J97" s="186"/>
      <c r="K97" s="187"/>
      <c r="L97" s="100"/>
      <c r="M97" s="186"/>
      <c r="N97" s="187"/>
      <c r="O97" s="100"/>
      <c r="P97" s="101"/>
      <c r="Q97" s="100"/>
      <c r="R97" s="102"/>
      <c r="S97" s="98"/>
      <c r="T97" s="99"/>
      <c r="U97" s="99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</row>
    <row r="98" spans="1:43" s="97" customFormat="1" ht="12.75">
      <c r="A98" s="185"/>
      <c r="B98" s="111"/>
      <c r="C98" s="100"/>
      <c r="D98" s="186"/>
      <c r="E98" s="187"/>
      <c r="F98" s="100"/>
      <c r="G98" s="186"/>
      <c r="H98" s="187"/>
      <c r="I98" s="100"/>
      <c r="J98" s="186"/>
      <c r="K98" s="187"/>
      <c r="L98" s="100"/>
      <c r="M98" s="186"/>
      <c r="N98" s="187"/>
      <c r="O98" s="100"/>
      <c r="P98" s="101"/>
      <c r="Q98" s="100"/>
      <c r="R98" s="102"/>
      <c r="S98" s="98"/>
      <c r="T98" s="99"/>
      <c r="U98" s="99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</row>
    <row r="99" spans="1:43" s="97" customFormat="1" ht="12.75">
      <c r="A99" s="100"/>
      <c r="B99" s="111"/>
      <c r="C99" s="100"/>
      <c r="D99" s="186"/>
      <c r="E99" s="187"/>
      <c r="F99" s="100"/>
      <c r="G99" s="186"/>
      <c r="H99" s="187"/>
      <c r="I99" s="100"/>
      <c r="J99" s="186"/>
      <c r="K99" s="187"/>
      <c r="L99" s="100"/>
      <c r="M99" s="186"/>
      <c r="N99" s="187"/>
      <c r="O99" s="100"/>
      <c r="P99" s="101"/>
      <c r="Q99" s="100"/>
      <c r="R99" s="102"/>
      <c r="S99" s="98"/>
      <c r="T99" s="99"/>
      <c r="U99" s="99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</row>
    <row r="100" spans="1:43" s="97" customFormat="1" ht="12.75">
      <c r="A100" s="185"/>
      <c r="B100" s="111"/>
      <c r="C100" s="100"/>
      <c r="D100" s="186"/>
      <c r="E100" s="187"/>
      <c r="F100" s="100"/>
      <c r="G100" s="186"/>
      <c r="H100" s="187"/>
      <c r="I100" s="100"/>
      <c r="J100" s="186"/>
      <c r="K100" s="187"/>
      <c r="L100" s="100"/>
      <c r="M100" s="186"/>
      <c r="N100" s="187"/>
      <c r="O100" s="100"/>
      <c r="P100" s="101"/>
      <c r="Q100" s="100"/>
      <c r="R100" s="102"/>
      <c r="S100" s="98"/>
      <c r="T100" s="99"/>
      <c r="U100" s="99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</row>
    <row r="101" spans="1:43" s="97" customFormat="1" ht="12.75">
      <c r="A101" s="185"/>
      <c r="B101" s="111"/>
      <c r="C101" s="100"/>
      <c r="D101" s="186"/>
      <c r="E101" s="187"/>
      <c r="F101" s="100"/>
      <c r="G101" s="186"/>
      <c r="H101" s="187"/>
      <c r="I101" s="100"/>
      <c r="J101" s="186"/>
      <c r="K101" s="187"/>
      <c r="L101" s="100"/>
      <c r="M101" s="186"/>
      <c r="N101" s="187"/>
      <c r="O101" s="100"/>
      <c r="P101" s="101"/>
      <c r="Q101" s="100"/>
      <c r="R101" s="102"/>
      <c r="S101" s="98"/>
      <c r="T101" s="99"/>
      <c r="U101" s="99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</row>
    <row r="102" spans="1:43" s="97" customFormat="1" ht="12.75">
      <c r="A102" s="185"/>
      <c r="B102" s="111"/>
      <c r="C102" s="100"/>
      <c r="D102" s="186"/>
      <c r="E102" s="187"/>
      <c r="F102" s="100"/>
      <c r="G102" s="186"/>
      <c r="H102" s="187"/>
      <c r="I102" s="100"/>
      <c r="J102" s="186"/>
      <c r="K102" s="187"/>
      <c r="L102" s="100"/>
      <c r="M102" s="186"/>
      <c r="N102" s="187"/>
      <c r="O102" s="100"/>
      <c r="P102" s="101"/>
      <c r="Q102" s="100"/>
      <c r="R102" s="102"/>
      <c r="S102" s="98"/>
      <c r="T102" s="99"/>
      <c r="U102" s="99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</row>
    <row r="103" spans="1:43" s="97" customFormat="1" ht="12.75">
      <c r="A103" s="185"/>
      <c r="B103" s="111"/>
      <c r="C103" s="100"/>
      <c r="D103" s="186"/>
      <c r="E103" s="187"/>
      <c r="F103" s="100"/>
      <c r="G103" s="186"/>
      <c r="H103" s="187"/>
      <c r="I103" s="100"/>
      <c r="J103" s="186"/>
      <c r="K103" s="187"/>
      <c r="L103" s="100"/>
      <c r="M103" s="186"/>
      <c r="N103" s="187"/>
      <c r="O103" s="100"/>
      <c r="P103" s="101"/>
      <c r="Q103" s="100"/>
      <c r="R103" s="102"/>
      <c r="S103" s="98"/>
      <c r="T103" s="99"/>
      <c r="U103" s="99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</row>
    <row r="104" spans="1:43" s="97" customFormat="1" ht="12.75">
      <c r="A104" s="185"/>
      <c r="B104" s="111"/>
      <c r="C104" s="100"/>
      <c r="D104" s="186"/>
      <c r="E104" s="187"/>
      <c r="F104" s="100"/>
      <c r="G104" s="186"/>
      <c r="H104" s="187"/>
      <c r="I104" s="100"/>
      <c r="J104" s="186"/>
      <c r="K104" s="187"/>
      <c r="L104" s="100"/>
      <c r="M104" s="186"/>
      <c r="N104" s="187"/>
      <c r="O104" s="100"/>
      <c r="P104" s="101"/>
      <c r="Q104" s="100"/>
      <c r="R104" s="102"/>
      <c r="S104" s="98"/>
      <c r="T104" s="99"/>
      <c r="U104" s="99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</row>
    <row r="105" spans="1:43" s="97" customFormat="1" ht="12.75">
      <c r="A105" s="185"/>
      <c r="B105" s="111"/>
      <c r="C105" s="100"/>
      <c r="D105" s="186"/>
      <c r="E105" s="187"/>
      <c r="F105" s="100"/>
      <c r="G105" s="186"/>
      <c r="H105" s="187"/>
      <c r="I105" s="100"/>
      <c r="J105" s="186"/>
      <c r="K105" s="187"/>
      <c r="L105" s="100"/>
      <c r="M105" s="186"/>
      <c r="N105" s="187"/>
      <c r="O105" s="100"/>
      <c r="P105" s="101"/>
      <c r="Q105" s="100"/>
      <c r="R105" s="102"/>
      <c r="S105" s="98"/>
      <c r="T105" s="99"/>
      <c r="U105" s="99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</row>
    <row r="106" spans="1:43" s="97" customFormat="1" ht="12.75">
      <c r="A106" s="185"/>
      <c r="B106" s="111"/>
      <c r="C106" s="100"/>
      <c r="D106" s="186"/>
      <c r="E106" s="187"/>
      <c r="F106" s="100"/>
      <c r="G106" s="186"/>
      <c r="H106" s="187"/>
      <c r="I106" s="100"/>
      <c r="J106" s="186"/>
      <c r="K106" s="187"/>
      <c r="L106" s="100"/>
      <c r="M106" s="186"/>
      <c r="N106" s="187"/>
      <c r="O106" s="100"/>
      <c r="P106" s="101"/>
      <c r="Q106" s="100"/>
      <c r="R106" s="102"/>
      <c r="S106" s="98"/>
      <c r="T106" s="99"/>
      <c r="U106" s="99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</row>
    <row r="107" spans="1:43" s="97" customFormat="1" ht="12.75">
      <c r="A107" s="185"/>
      <c r="B107" s="111"/>
      <c r="C107" s="100"/>
      <c r="D107" s="186"/>
      <c r="E107" s="187"/>
      <c r="F107" s="100"/>
      <c r="G107" s="186"/>
      <c r="H107" s="187"/>
      <c r="I107" s="100"/>
      <c r="J107" s="186"/>
      <c r="K107" s="187"/>
      <c r="L107" s="100"/>
      <c r="M107" s="186"/>
      <c r="N107" s="187"/>
      <c r="O107" s="100"/>
      <c r="P107" s="101"/>
      <c r="Q107" s="100"/>
      <c r="R107" s="102"/>
      <c r="S107" s="98"/>
      <c r="T107" s="99"/>
      <c r="U107" s="99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</row>
    <row r="108" spans="1:43" s="97" customFormat="1" ht="12.75">
      <c r="A108" s="185"/>
      <c r="B108" s="111"/>
      <c r="C108" s="100"/>
      <c r="D108" s="186"/>
      <c r="E108" s="187"/>
      <c r="F108" s="100"/>
      <c r="G108" s="186"/>
      <c r="H108" s="187"/>
      <c r="I108" s="100"/>
      <c r="J108" s="186"/>
      <c r="K108" s="187"/>
      <c r="L108" s="100"/>
      <c r="M108" s="186"/>
      <c r="N108" s="187"/>
      <c r="O108" s="100"/>
      <c r="P108" s="101"/>
      <c r="Q108" s="100"/>
      <c r="R108" s="102"/>
      <c r="S108" s="98"/>
      <c r="T108" s="99"/>
      <c r="U108" s="99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</row>
    <row r="109" spans="1:43" s="97" customFormat="1" ht="12.75">
      <c r="A109" s="185"/>
      <c r="B109" s="111"/>
      <c r="C109" s="100"/>
      <c r="D109" s="186"/>
      <c r="E109" s="187"/>
      <c r="F109" s="100"/>
      <c r="G109" s="186"/>
      <c r="H109" s="187"/>
      <c r="I109" s="100"/>
      <c r="J109" s="186"/>
      <c r="K109" s="187"/>
      <c r="L109" s="100"/>
      <c r="M109" s="186"/>
      <c r="N109" s="187"/>
      <c r="O109" s="100"/>
      <c r="P109" s="101"/>
      <c r="Q109" s="100"/>
      <c r="R109" s="102"/>
      <c r="S109" s="98"/>
      <c r="T109" s="99"/>
      <c r="U109" s="99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</row>
    <row r="110" spans="1:43" s="97" customFormat="1" ht="12.75">
      <c r="A110" s="185"/>
      <c r="B110" s="111"/>
      <c r="C110" s="100"/>
      <c r="D110" s="186"/>
      <c r="E110" s="187"/>
      <c r="F110" s="100"/>
      <c r="G110" s="186"/>
      <c r="H110" s="187"/>
      <c r="I110" s="100"/>
      <c r="J110" s="186"/>
      <c r="K110" s="187"/>
      <c r="L110" s="100"/>
      <c r="M110" s="186"/>
      <c r="N110" s="187"/>
      <c r="O110" s="100"/>
      <c r="P110" s="101"/>
      <c r="Q110" s="100"/>
      <c r="R110" s="102"/>
      <c r="S110" s="98"/>
      <c r="T110" s="99"/>
      <c r="U110" s="99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</row>
    <row r="111" spans="1:43" s="97" customFormat="1" ht="12.75">
      <c r="A111" s="185"/>
      <c r="B111" s="111"/>
      <c r="C111" s="100"/>
      <c r="D111" s="186"/>
      <c r="E111" s="187"/>
      <c r="F111" s="100"/>
      <c r="G111" s="186"/>
      <c r="H111" s="187"/>
      <c r="I111" s="100"/>
      <c r="J111" s="186"/>
      <c r="K111" s="187"/>
      <c r="L111" s="100"/>
      <c r="M111" s="186"/>
      <c r="N111" s="187"/>
      <c r="O111" s="100"/>
      <c r="P111" s="101"/>
      <c r="Q111" s="100"/>
      <c r="R111" s="102"/>
      <c r="S111" s="98"/>
      <c r="T111" s="99"/>
      <c r="U111" s="99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</row>
    <row r="112" spans="1:43" s="97" customFormat="1" ht="12.75">
      <c r="A112" s="185"/>
      <c r="B112" s="111"/>
      <c r="C112" s="100"/>
      <c r="D112" s="186"/>
      <c r="E112" s="187"/>
      <c r="F112" s="100"/>
      <c r="G112" s="186"/>
      <c r="H112" s="187"/>
      <c r="I112" s="100"/>
      <c r="J112" s="186"/>
      <c r="K112" s="187"/>
      <c r="L112" s="100"/>
      <c r="M112" s="186"/>
      <c r="N112" s="187"/>
      <c r="O112" s="100"/>
      <c r="P112" s="101"/>
      <c r="Q112" s="100"/>
      <c r="R112" s="102"/>
      <c r="S112" s="98"/>
      <c r="T112" s="99"/>
      <c r="U112" s="99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</row>
    <row r="113" spans="1:18" ht="12.75">
      <c r="A113" s="185"/>
      <c r="B113" s="111"/>
      <c r="C113" s="100"/>
      <c r="D113" s="186"/>
      <c r="E113" s="187"/>
      <c r="F113" s="100"/>
      <c r="G113" s="186"/>
      <c r="H113" s="187"/>
      <c r="I113" s="188"/>
      <c r="J113" s="186"/>
      <c r="K113" s="187"/>
      <c r="L113" s="100"/>
      <c r="M113" s="186"/>
      <c r="N113" s="187"/>
      <c r="O113" s="100"/>
      <c r="P113" s="101"/>
      <c r="Q113" s="100"/>
      <c r="R113" s="102"/>
    </row>
    <row r="114" spans="1:18" ht="12.75">
      <c r="A114" s="185"/>
      <c r="B114" s="111"/>
      <c r="C114" s="100"/>
      <c r="D114" s="186"/>
      <c r="E114" s="187"/>
      <c r="F114" s="100"/>
      <c r="G114" s="186"/>
      <c r="H114" s="187"/>
      <c r="I114" s="100"/>
      <c r="J114" s="186"/>
      <c r="K114" s="187"/>
      <c r="L114" s="100"/>
      <c r="M114" s="186"/>
      <c r="N114" s="187"/>
      <c r="O114" s="100"/>
      <c r="P114" s="101"/>
      <c r="Q114" s="100"/>
      <c r="R114" s="102"/>
    </row>
    <row r="115" spans="1:18" ht="12.75">
      <c r="A115" s="185"/>
      <c r="B115" s="111"/>
      <c r="C115" s="100"/>
      <c r="D115" s="186"/>
      <c r="E115" s="187"/>
      <c r="F115" s="100"/>
      <c r="G115" s="186"/>
      <c r="H115" s="187"/>
      <c r="I115" s="100"/>
      <c r="J115" s="186"/>
      <c r="K115" s="187"/>
      <c r="L115" s="100"/>
      <c r="M115" s="186"/>
      <c r="N115" s="187"/>
      <c r="O115" s="100"/>
      <c r="P115" s="101"/>
      <c r="Q115" s="100"/>
      <c r="R115" s="102"/>
    </row>
    <row r="116" spans="1:18" ht="12.75">
      <c r="A116" s="185"/>
      <c r="B116" s="111"/>
      <c r="C116" s="100"/>
      <c r="D116" s="186"/>
      <c r="E116" s="187"/>
      <c r="F116" s="100"/>
      <c r="G116" s="186"/>
      <c r="H116" s="187"/>
      <c r="I116" s="100"/>
      <c r="J116" s="186"/>
      <c r="K116" s="187"/>
      <c r="L116" s="100"/>
      <c r="M116" s="186"/>
      <c r="N116" s="187"/>
      <c r="O116" s="100"/>
      <c r="P116" s="101"/>
      <c r="Q116" s="100"/>
      <c r="R116" s="102"/>
    </row>
    <row r="117" spans="1:18" ht="12.75">
      <c r="A117" s="185"/>
      <c r="B117" s="111"/>
      <c r="C117" s="100"/>
      <c r="D117" s="186"/>
      <c r="E117" s="187"/>
      <c r="F117" s="100"/>
      <c r="G117" s="186"/>
      <c r="H117" s="187"/>
      <c r="I117" s="100"/>
      <c r="J117" s="186"/>
      <c r="K117" s="187"/>
      <c r="L117" s="100"/>
      <c r="M117" s="186"/>
      <c r="N117" s="187"/>
      <c r="O117" s="100"/>
      <c r="P117" s="101"/>
      <c r="Q117" s="100"/>
      <c r="R117" s="102"/>
    </row>
    <row r="118" spans="1:18" ht="12.75">
      <c r="A118" s="185"/>
      <c r="B118" s="111"/>
      <c r="C118" s="100"/>
      <c r="D118" s="186"/>
      <c r="E118" s="187"/>
      <c r="F118" s="100"/>
      <c r="G118" s="186"/>
      <c r="H118" s="187"/>
      <c r="I118" s="100"/>
      <c r="J118" s="186"/>
      <c r="K118" s="187"/>
      <c r="L118" s="100"/>
      <c r="M118" s="186"/>
      <c r="N118" s="187"/>
      <c r="O118" s="100"/>
      <c r="P118" s="101"/>
      <c r="Q118" s="100"/>
      <c r="R118" s="102"/>
    </row>
    <row r="119" spans="1:18" ht="12.75">
      <c r="A119" s="185"/>
      <c r="B119" s="111"/>
      <c r="C119" s="100"/>
      <c r="D119" s="186"/>
      <c r="E119" s="187"/>
      <c r="F119" s="100"/>
      <c r="G119" s="186"/>
      <c r="H119" s="187"/>
      <c r="I119" s="100"/>
      <c r="J119" s="186"/>
      <c r="K119" s="187"/>
      <c r="L119" s="100"/>
      <c r="M119" s="186"/>
      <c r="N119" s="187"/>
      <c r="O119" s="100"/>
      <c r="P119" s="101"/>
      <c r="Q119" s="100"/>
      <c r="R119" s="102"/>
    </row>
    <row r="120" spans="1:18" ht="12.75">
      <c r="A120" s="185"/>
      <c r="B120" s="111"/>
      <c r="C120" s="100"/>
      <c r="D120" s="186"/>
      <c r="E120" s="187"/>
      <c r="F120" s="100"/>
      <c r="G120" s="186"/>
      <c r="H120" s="187"/>
      <c r="I120" s="100"/>
      <c r="J120" s="186"/>
      <c r="K120" s="187"/>
      <c r="L120" s="100"/>
      <c r="M120" s="186"/>
      <c r="N120" s="187"/>
      <c r="O120" s="100"/>
      <c r="P120" s="101"/>
      <c r="Q120" s="100"/>
      <c r="R120" s="102"/>
    </row>
    <row r="121" spans="1:18" ht="12.75">
      <c r="A121" s="185"/>
      <c r="B121" s="111"/>
      <c r="C121" s="100"/>
      <c r="D121" s="186"/>
      <c r="E121" s="187"/>
      <c r="F121" s="100"/>
      <c r="G121" s="186"/>
      <c r="H121" s="187"/>
      <c r="I121" s="100"/>
      <c r="J121" s="186"/>
      <c r="K121" s="187"/>
      <c r="L121" s="100"/>
      <c r="M121" s="186"/>
      <c r="N121" s="187"/>
      <c r="O121" s="100"/>
      <c r="P121" s="101"/>
      <c r="Q121" s="100"/>
      <c r="R121" s="102"/>
    </row>
    <row r="122" spans="1:18" ht="12.75">
      <c r="A122" s="185"/>
      <c r="B122" s="111"/>
      <c r="C122" s="100"/>
      <c r="D122" s="186"/>
      <c r="E122" s="187"/>
      <c r="F122" s="100"/>
      <c r="G122" s="186"/>
      <c r="H122" s="187"/>
      <c r="I122" s="100"/>
      <c r="J122" s="186"/>
      <c r="K122" s="187"/>
      <c r="L122" s="100"/>
      <c r="M122" s="186"/>
      <c r="N122" s="187"/>
      <c r="O122" s="100"/>
      <c r="P122" s="101"/>
      <c r="Q122" s="100"/>
      <c r="R122" s="102"/>
    </row>
    <row r="123" spans="1:18" ht="12.75">
      <c r="A123" s="185"/>
      <c r="B123" s="111"/>
      <c r="C123" s="100"/>
      <c r="D123" s="186"/>
      <c r="E123" s="187"/>
      <c r="F123" s="100"/>
      <c r="G123" s="186"/>
      <c r="H123" s="187"/>
      <c r="I123" s="100"/>
      <c r="J123" s="186"/>
      <c r="K123" s="187"/>
      <c r="L123" s="100"/>
      <c r="M123" s="186"/>
      <c r="N123" s="187"/>
      <c r="O123" s="100"/>
      <c r="P123" s="101"/>
      <c r="Q123" s="100"/>
      <c r="R123" s="102"/>
    </row>
    <row r="124" spans="1:18" ht="12.75">
      <c r="A124" s="185"/>
      <c r="B124" s="111"/>
      <c r="C124" s="100"/>
      <c r="D124" s="186"/>
      <c r="E124" s="187"/>
      <c r="F124" s="100"/>
      <c r="G124" s="186"/>
      <c r="H124" s="187"/>
      <c r="I124" s="100"/>
      <c r="J124" s="186"/>
      <c r="K124" s="187"/>
      <c r="L124" s="100"/>
      <c r="M124" s="186"/>
      <c r="N124" s="187"/>
      <c r="O124" s="100"/>
      <c r="P124" s="101"/>
      <c r="Q124" s="100"/>
      <c r="R124" s="102"/>
    </row>
    <row r="125" spans="1:21" ht="12.75">
      <c r="A125" s="185"/>
      <c r="B125" s="111"/>
      <c r="C125" s="100"/>
      <c r="D125" s="186"/>
      <c r="E125" s="187"/>
      <c r="F125" s="100"/>
      <c r="G125" s="186"/>
      <c r="H125" s="187"/>
      <c r="I125" s="100"/>
      <c r="J125" s="186"/>
      <c r="K125" s="187"/>
      <c r="L125" s="188"/>
      <c r="M125" s="186"/>
      <c r="N125" s="187"/>
      <c r="O125" s="188"/>
      <c r="P125" s="100"/>
      <c r="Q125" s="100"/>
      <c r="R125" s="100"/>
      <c r="S125" s="92"/>
      <c r="T125" s="92"/>
      <c r="U125" s="92"/>
    </row>
    <row r="126" spans="1:21" ht="12.75">
      <c r="A126" s="185"/>
      <c r="B126" s="111"/>
      <c r="C126" s="100"/>
      <c r="D126" s="186"/>
      <c r="E126" s="187"/>
      <c r="F126" s="100"/>
      <c r="G126" s="186"/>
      <c r="H126" s="187"/>
      <c r="I126" s="100"/>
      <c r="J126" s="186"/>
      <c r="K126" s="187"/>
      <c r="L126" s="100"/>
      <c r="M126" s="186"/>
      <c r="N126" s="187"/>
      <c r="O126" s="100"/>
      <c r="P126" s="100"/>
      <c r="Q126" s="100"/>
      <c r="R126" s="100"/>
      <c r="S126" s="92"/>
      <c r="T126" s="92"/>
      <c r="U126" s="92"/>
    </row>
    <row r="127" spans="1:21" ht="12.75">
      <c r="A127" s="185"/>
      <c r="B127" s="111"/>
      <c r="C127" s="100"/>
      <c r="D127" s="186"/>
      <c r="E127" s="187"/>
      <c r="F127" s="100"/>
      <c r="G127" s="186"/>
      <c r="H127" s="187"/>
      <c r="I127" s="100"/>
      <c r="J127" s="186"/>
      <c r="K127" s="187"/>
      <c r="L127" s="100"/>
      <c r="M127" s="186"/>
      <c r="N127" s="187"/>
      <c r="O127" s="100"/>
      <c r="P127" s="100"/>
      <c r="Q127" s="100"/>
      <c r="R127" s="100"/>
      <c r="S127" s="92"/>
      <c r="T127" s="92"/>
      <c r="U127" s="92"/>
    </row>
    <row r="128" spans="1:21" ht="12.75">
      <c r="A128" s="185"/>
      <c r="B128" s="111"/>
      <c r="C128" s="100"/>
      <c r="D128" s="186"/>
      <c r="E128" s="187"/>
      <c r="F128" s="100"/>
      <c r="G128" s="186"/>
      <c r="H128" s="187"/>
      <c r="I128" s="100"/>
      <c r="J128" s="186"/>
      <c r="K128" s="187"/>
      <c r="L128" s="100"/>
      <c r="M128" s="186"/>
      <c r="N128" s="187"/>
      <c r="O128" s="100"/>
      <c r="P128" s="100"/>
      <c r="Q128" s="100"/>
      <c r="R128" s="100"/>
      <c r="S128" s="92"/>
      <c r="T128" s="92"/>
      <c r="U128" s="92"/>
    </row>
    <row r="129" spans="1:21" ht="12.75">
      <c r="A129" s="100"/>
      <c r="B129" s="111"/>
      <c r="C129" s="100"/>
      <c r="D129" s="100"/>
      <c r="E129" s="124"/>
      <c r="F129" s="124"/>
      <c r="G129" s="124"/>
      <c r="H129" s="124"/>
      <c r="I129" s="100"/>
      <c r="J129" s="124"/>
      <c r="K129" s="124"/>
      <c r="L129" s="100"/>
      <c r="M129" s="124"/>
      <c r="N129" s="124"/>
      <c r="O129" s="100"/>
      <c r="P129" s="100"/>
      <c r="Q129" s="100"/>
      <c r="R129" s="100"/>
      <c r="S129" s="92"/>
      <c r="T129" s="92"/>
      <c r="U129" s="92"/>
    </row>
    <row r="130" spans="1:21" ht="12.75">
      <c r="A130" s="100"/>
      <c r="B130" s="111"/>
      <c r="C130" s="100"/>
      <c r="D130" s="100"/>
      <c r="E130" s="100"/>
      <c r="F130" s="100"/>
      <c r="G130" s="111"/>
      <c r="H130" s="100"/>
      <c r="I130" s="100"/>
      <c r="J130" s="111"/>
      <c r="K130" s="100"/>
      <c r="L130" s="100"/>
      <c r="M130" s="111"/>
      <c r="N130" s="100"/>
      <c r="O130" s="100"/>
      <c r="P130" s="100"/>
      <c r="Q130" s="100"/>
      <c r="R130" s="100"/>
      <c r="S130" s="92"/>
      <c r="T130" s="92"/>
      <c r="U130" s="92"/>
    </row>
    <row r="131" spans="1:21" ht="12.75">
      <c r="A131" s="100"/>
      <c r="B131" s="177"/>
      <c r="C131" s="100"/>
      <c r="D131" s="100"/>
      <c r="E131" s="100"/>
      <c r="F131" s="100"/>
      <c r="G131" s="111"/>
      <c r="H131" s="100"/>
      <c r="I131" s="100"/>
      <c r="J131" s="111"/>
      <c r="K131" s="100"/>
      <c r="L131" s="100"/>
      <c r="M131" s="111"/>
      <c r="N131" s="100"/>
      <c r="O131" s="100"/>
      <c r="P131" s="100"/>
      <c r="Q131" s="100"/>
      <c r="R131" s="100"/>
      <c r="S131" s="92"/>
      <c r="T131" s="92"/>
      <c r="U131" s="92"/>
    </row>
    <row r="132" spans="1:21" ht="12.75">
      <c r="A132" s="100"/>
      <c r="B132" s="177"/>
      <c r="C132" s="100"/>
      <c r="D132" s="100"/>
      <c r="E132" s="100"/>
      <c r="F132" s="100"/>
      <c r="G132" s="111"/>
      <c r="H132" s="100"/>
      <c r="I132" s="100"/>
      <c r="J132" s="111"/>
      <c r="K132" s="100"/>
      <c r="L132" s="100"/>
      <c r="M132" s="111"/>
      <c r="N132" s="100"/>
      <c r="O132" s="100"/>
      <c r="P132" s="100"/>
      <c r="Q132" s="100"/>
      <c r="R132" s="100"/>
      <c r="S132" s="92"/>
      <c r="T132" s="92"/>
      <c r="U132" s="92"/>
    </row>
    <row r="133" spans="1:21" ht="12.75">
      <c r="A133" s="100"/>
      <c r="B133" s="177"/>
      <c r="C133" s="100"/>
      <c r="D133" s="100"/>
      <c r="E133" s="100"/>
      <c r="F133" s="100"/>
      <c r="G133" s="111"/>
      <c r="H133" s="100"/>
      <c r="I133" s="100"/>
      <c r="J133" s="111"/>
      <c r="K133" s="100"/>
      <c r="L133" s="100"/>
      <c r="M133" s="111"/>
      <c r="N133" s="100"/>
      <c r="O133" s="100"/>
      <c r="P133" s="100"/>
      <c r="Q133" s="100"/>
      <c r="R133" s="100"/>
      <c r="S133" s="92"/>
      <c r="T133" s="92"/>
      <c r="U133" s="92"/>
    </row>
    <row r="134" spans="1:21" ht="12.75">
      <c r="A134" s="100"/>
      <c r="B134" s="177"/>
      <c r="C134" s="100"/>
      <c r="D134" s="100"/>
      <c r="E134" s="100"/>
      <c r="F134" s="100"/>
      <c r="G134" s="111"/>
      <c r="H134" s="100"/>
      <c r="I134" s="100"/>
      <c r="J134" s="111"/>
      <c r="K134" s="100"/>
      <c r="L134" s="100"/>
      <c r="M134" s="111"/>
      <c r="N134" s="100"/>
      <c r="O134" s="100"/>
      <c r="P134" s="100"/>
      <c r="Q134" s="100"/>
      <c r="R134" s="100"/>
      <c r="S134" s="92"/>
      <c r="T134" s="92"/>
      <c r="U134" s="92"/>
    </row>
    <row r="135" spans="1:21" ht="12.75">
      <c r="A135" s="100"/>
      <c r="B135" s="177"/>
      <c r="C135" s="100"/>
      <c r="D135" s="100"/>
      <c r="E135" s="100"/>
      <c r="F135" s="100"/>
      <c r="G135" s="111"/>
      <c r="H135" s="100"/>
      <c r="I135" s="100"/>
      <c r="J135" s="111"/>
      <c r="K135" s="100"/>
      <c r="L135" s="100"/>
      <c r="M135" s="111"/>
      <c r="N135" s="100"/>
      <c r="O135" s="100"/>
      <c r="P135" s="100"/>
      <c r="Q135" s="100"/>
      <c r="R135" s="100"/>
      <c r="S135" s="92"/>
      <c r="T135" s="92"/>
      <c r="U135" s="92"/>
    </row>
    <row r="136" spans="1:21" ht="12.75">
      <c r="A136" s="100"/>
      <c r="B136" s="177"/>
      <c r="C136" s="100"/>
      <c r="D136" s="100"/>
      <c r="E136" s="100"/>
      <c r="F136" s="100"/>
      <c r="G136" s="111"/>
      <c r="H136" s="100"/>
      <c r="I136" s="100"/>
      <c r="J136" s="111"/>
      <c r="K136" s="100"/>
      <c r="L136" s="100"/>
      <c r="M136" s="111"/>
      <c r="N136" s="100"/>
      <c r="O136" s="100"/>
      <c r="P136" s="100"/>
      <c r="Q136" s="100"/>
      <c r="R136" s="100"/>
      <c r="S136" s="92"/>
      <c r="T136" s="92"/>
      <c r="U136" s="92"/>
    </row>
    <row r="137" spans="1:21" ht="12.75">
      <c r="A137" s="100"/>
      <c r="B137" s="177"/>
      <c r="C137" s="100"/>
      <c r="D137" s="100"/>
      <c r="E137" s="100"/>
      <c r="F137" s="100"/>
      <c r="G137" s="111"/>
      <c r="H137" s="100"/>
      <c r="I137" s="100"/>
      <c r="J137" s="111"/>
      <c r="K137" s="100"/>
      <c r="L137" s="100"/>
      <c r="M137" s="111"/>
      <c r="N137" s="100"/>
      <c r="O137" s="100"/>
      <c r="P137" s="100"/>
      <c r="Q137" s="100"/>
      <c r="R137" s="100"/>
      <c r="S137" s="92"/>
      <c r="T137" s="92"/>
      <c r="U137" s="92"/>
    </row>
    <row r="138" spans="1:21" ht="12.75">
      <c r="A138" s="100"/>
      <c r="B138" s="177"/>
      <c r="C138" s="100"/>
      <c r="D138" s="100"/>
      <c r="E138" s="100"/>
      <c r="F138" s="100"/>
      <c r="G138" s="111"/>
      <c r="H138" s="100"/>
      <c r="I138" s="100"/>
      <c r="J138" s="111"/>
      <c r="K138" s="100"/>
      <c r="L138" s="100"/>
      <c r="M138" s="111"/>
      <c r="N138" s="100"/>
      <c r="O138" s="100"/>
      <c r="P138" s="100"/>
      <c r="Q138" s="100"/>
      <c r="R138" s="100"/>
      <c r="S138" s="92"/>
      <c r="T138" s="92"/>
      <c r="U138" s="92"/>
    </row>
    <row r="139" spans="1:21" ht="12.75">
      <c r="A139" s="100"/>
      <c r="B139" s="177"/>
      <c r="C139" s="100"/>
      <c r="D139" s="100"/>
      <c r="E139" s="100"/>
      <c r="F139" s="100"/>
      <c r="G139" s="111"/>
      <c r="H139" s="100"/>
      <c r="I139" s="100"/>
      <c r="J139" s="111"/>
      <c r="K139" s="100"/>
      <c r="L139" s="100"/>
      <c r="M139" s="111"/>
      <c r="N139" s="100"/>
      <c r="O139" s="100"/>
      <c r="P139" s="100"/>
      <c r="Q139" s="100"/>
      <c r="R139" s="100"/>
      <c r="S139" s="92"/>
      <c r="T139" s="92"/>
      <c r="U139" s="92"/>
    </row>
    <row r="140" spans="1:21" ht="12.75">
      <c r="A140" s="100"/>
      <c r="B140" s="177"/>
      <c r="C140" s="100"/>
      <c r="D140" s="100"/>
      <c r="E140" s="100"/>
      <c r="F140" s="100"/>
      <c r="G140" s="111"/>
      <c r="H140" s="100"/>
      <c r="I140" s="100"/>
      <c r="J140" s="111"/>
      <c r="K140" s="100"/>
      <c r="L140" s="100"/>
      <c r="M140" s="111"/>
      <c r="N140" s="100"/>
      <c r="O140" s="100"/>
      <c r="P140" s="100"/>
      <c r="Q140" s="100"/>
      <c r="R140" s="100"/>
      <c r="S140" s="92"/>
      <c r="T140" s="92"/>
      <c r="U140" s="92"/>
    </row>
    <row r="141" spans="1:21" ht="12.75">
      <c r="A141" s="100"/>
      <c r="B141" s="177"/>
      <c r="C141" s="100"/>
      <c r="D141" s="100"/>
      <c r="E141" s="100"/>
      <c r="F141" s="100"/>
      <c r="G141" s="111"/>
      <c r="H141" s="100"/>
      <c r="I141" s="100"/>
      <c r="J141" s="111"/>
      <c r="K141" s="100"/>
      <c r="L141" s="100"/>
      <c r="M141" s="111"/>
      <c r="N141" s="100"/>
      <c r="O141" s="100"/>
      <c r="P141" s="100"/>
      <c r="Q141" s="100"/>
      <c r="R141" s="100"/>
      <c r="S141" s="92"/>
      <c r="T141" s="92"/>
      <c r="U141" s="92"/>
    </row>
    <row r="142" spans="1:21" ht="12.75">
      <c r="A142" s="100"/>
      <c r="B142" s="177"/>
      <c r="C142" s="100"/>
      <c r="D142" s="100"/>
      <c r="E142" s="100"/>
      <c r="F142" s="100"/>
      <c r="G142" s="111"/>
      <c r="H142" s="100"/>
      <c r="I142" s="100"/>
      <c r="J142" s="111"/>
      <c r="K142" s="100"/>
      <c r="L142" s="100"/>
      <c r="M142" s="111"/>
      <c r="N142" s="100"/>
      <c r="O142" s="100"/>
      <c r="P142" s="100"/>
      <c r="Q142" s="100"/>
      <c r="R142" s="100"/>
      <c r="S142" s="92"/>
      <c r="T142" s="92"/>
      <c r="U142" s="92"/>
    </row>
    <row r="143" spans="1:21" ht="12.75">
      <c r="A143" s="100"/>
      <c r="B143" s="177"/>
      <c r="C143" s="100"/>
      <c r="D143" s="100"/>
      <c r="E143" s="100"/>
      <c r="F143" s="100"/>
      <c r="G143" s="111"/>
      <c r="H143" s="100"/>
      <c r="I143" s="100"/>
      <c r="J143" s="111"/>
      <c r="K143" s="100"/>
      <c r="L143" s="100"/>
      <c r="M143" s="111"/>
      <c r="N143" s="100"/>
      <c r="O143" s="100"/>
      <c r="P143" s="100"/>
      <c r="Q143" s="100"/>
      <c r="R143" s="100"/>
      <c r="S143" s="92"/>
      <c r="T143" s="92"/>
      <c r="U143" s="92"/>
    </row>
    <row r="144" spans="1:21" ht="12.75">
      <c r="A144" s="100"/>
      <c r="B144" s="177"/>
      <c r="C144" s="100"/>
      <c r="D144" s="100"/>
      <c r="E144" s="100"/>
      <c r="F144" s="100"/>
      <c r="G144" s="111"/>
      <c r="H144" s="100"/>
      <c r="I144" s="100"/>
      <c r="J144" s="111"/>
      <c r="K144" s="100"/>
      <c r="L144" s="100"/>
      <c r="M144" s="111"/>
      <c r="N144" s="100"/>
      <c r="O144" s="100"/>
      <c r="P144" s="100"/>
      <c r="Q144" s="100"/>
      <c r="R144" s="100"/>
      <c r="S144" s="92"/>
      <c r="T144" s="92"/>
      <c r="U144" s="92"/>
    </row>
    <row r="145" spans="1:21" ht="12.75">
      <c r="A145" s="100"/>
      <c r="B145" s="177"/>
      <c r="C145" s="100"/>
      <c r="D145" s="100"/>
      <c r="E145" s="100"/>
      <c r="F145" s="100"/>
      <c r="G145" s="111"/>
      <c r="H145" s="100"/>
      <c r="I145" s="100"/>
      <c r="J145" s="111"/>
      <c r="K145" s="100"/>
      <c r="L145" s="100"/>
      <c r="M145" s="111"/>
      <c r="N145" s="100"/>
      <c r="O145" s="100"/>
      <c r="P145" s="100"/>
      <c r="Q145" s="100"/>
      <c r="R145" s="100"/>
      <c r="S145" s="92"/>
      <c r="T145" s="92"/>
      <c r="U145" s="92"/>
    </row>
    <row r="146" spans="1:21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92"/>
      <c r="T146" s="92"/>
      <c r="U146" s="92"/>
    </row>
    <row r="147" spans="1:21" ht="12.7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92"/>
      <c r="T147" s="92"/>
      <c r="U147" s="92"/>
    </row>
    <row r="148" spans="1:21" ht="12.7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92"/>
      <c r="T148" s="92"/>
      <c r="U148" s="92"/>
    </row>
    <row r="149" spans="1:21" ht="12.7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92"/>
      <c r="T149" s="92"/>
      <c r="U149" s="92"/>
    </row>
    <row r="150" spans="1:21" ht="12.7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92"/>
      <c r="T150" s="92"/>
      <c r="U150" s="92"/>
    </row>
    <row r="151" spans="1:21" ht="12.7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92"/>
      <c r="T151" s="92"/>
      <c r="U151" s="92"/>
    </row>
    <row r="152" spans="1:21" ht="12.7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92"/>
      <c r="T152" s="92"/>
      <c r="U152" s="92"/>
    </row>
    <row r="153" spans="1:21" ht="12.7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92"/>
      <c r="T153" s="92"/>
      <c r="U153" s="92"/>
    </row>
    <row r="154" spans="1:21" ht="12.7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92"/>
      <c r="T154" s="92"/>
      <c r="U154" s="92"/>
    </row>
    <row r="155" spans="1:21" ht="12.7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92"/>
      <c r="T155" s="92"/>
      <c r="U155" s="92"/>
    </row>
    <row r="156" spans="1:21" ht="12.7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92"/>
      <c r="T156" s="92"/>
      <c r="U156" s="92"/>
    </row>
    <row r="157" spans="1:21" ht="12.7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92"/>
      <c r="T157" s="92"/>
      <c r="U157" s="92"/>
    </row>
    <row r="158" spans="1:21" ht="12.7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92"/>
      <c r="T158" s="92"/>
      <c r="U158" s="92"/>
    </row>
    <row r="159" spans="1:21" ht="12.7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92"/>
      <c r="T159" s="92"/>
      <c r="U159" s="92"/>
    </row>
    <row r="160" spans="1:21" ht="12.7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92"/>
      <c r="T160" s="92"/>
      <c r="U160" s="92"/>
    </row>
    <row r="161" spans="1:21" ht="12.7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92"/>
      <c r="T161" s="92"/>
      <c r="U161" s="92"/>
    </row>
    <row r="162" spans="1:21" ht="12.7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92"/>
      <c r="T162" s="92"/>
      <c r="U162" s="92"/>
    </row>
    <row r="163" spans="1:21" ht="12.7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92"/>
      <c r="T163" s="92"/>
      <c r="U163" s="92"/>
    </row>
    <row r="164" spans="1:21" ht="12.7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92"/>
      <c r="T164" s="92"/>
      <c r="U164" s="92"/>
    </row>
    <row r="165" spans="1:21" ht="12.7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92"/>
      <c r="T165" s="92"/>
      <c r="U165" s="92"/>
    </row>
    <row r="166" spans="1:21" ht="12.7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92"/>
      <c r="T166" s="92"/>
      <c r="U166" s="92"/>
    </row>
    <row r="167" spans="1:21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92"/>
      <c r="T167" s="92"/>
      <c r="U167" s="92"/>
    </row>
    <row r="168" spans="1:21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92"/>
      <c r="T168" s="92"/>
      <c r="U168" s="92"/>
    </row>
    <row r="169" spans="1:21" ht="12.7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92"/>
      <c r="T169" s="92"/>
      <c r="U169" s="92"/>
    </row>
    <row r="170" spans="1:21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92"/>
      <c r="T170" s="92"/>
      <c r="U170" s="92"/>
    </row>
    <row r="171" spans="1:21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92"/>
      <c r="T171" s="92"/>
      <c r="U171" s="92"/>
    </row>
    <row r="172" spans="1:18" ht="12.75">
      <c r="A172" s="100"/>
      <c r="B172" s="177"/>
      <c r="C172" s="100"/>
      <c r="D172" s="100"/>
      <c r="E172" s="100"/>
      <c r="F172" s="100"/>
      <c r="G172" s="111"/>
      <c r="H172" s="100"/>
      <c r="I172" s="100"/>
      <c r="J172" s="100"/>
      <c r="K172" s="100"/>
      <c r="L172" s="100"/>
      <c r="M172" s="100"/>
      <c r="N172" s="100"/>
      <c r="O172" s="100"/>
      <c r="P172" s="101"/>
      <c r="Q172" s="100"/>
      <c r="R172" s="102"/>
    </row>
    <row r="173" spans="1:18" ht="12.75">
      <c r="A173" s="100"/>
      <c r="B173" s="177"/>
      <c r="C173" s="100"/>
      <c r="D173" s="100"/>
      <c r="E173" s="100"/>
      <c r="F173" s="100"/>
      <c r="G173" s="111"/>
      <c r="H173" s="100"/>
      <c r="I173" s="100"/>
      <c r="J173" s="100"/>
      <c r="K173" s="100"/>
      <c r="L173" s="100"/>
      <c r="M173" s="100"/>
      <c r="N173" s="100"/>
      <c r="O173" s="100"/>
      <c r="P173" s="101"/>
      <c r="Q173" s="100"/>
      <c r="R173" s="102"/>
    </row>
    <row r="174" spans="1:18" ht="12.75">
      <c r="A174" s="100"/>
      <c r="B174" s="177"/>
      <c r="C174" s="100"/>
      <c r="D174" s="100"/>
      <c r="E174" s="100"/>
      <c r="F174" s="100"/>
      <c r="G174" s="111"/>
      <c r="H174" s="100"/>
      <c r="I174" s="100"/>
      <c r="J174" s="100"/>
      <c r="K174" s="100"/>
      <c r="L174" s="100"/>
      <c r="M174" s="100"/>
      <c r="N174" s="100"/>
      <c r="O174" s="100"/>
      <c r="P174" s="101"/>
      <c r="Q174" s="100"/>
      <c r="R174" s="102"/>
    </row>
    <row r="175" spans="1:18" ht="12.75">
      <c r="A175" s="100"/>
      <c r="B175" s="177"/>
      <c r="C175" s="100"/>
      <c r="D175" s="100"/>
      <c r="E175" s="100"/>
      <c r="F175" s="100"/>
      <c r="G175" s="111"/>
      <c r="H175" s="100"/>
      <c r="I175" s="100"/>
      <c r="J175" s="100"/>
      <c r="K175" s="100"/>
      <c r="L175" s="100"/>
      <c r="M175" s="100"/>
      <c r="N175" s="100"/>
      <c r="O175" s="100"/>
      <c r="P175" s="101"/>
      <c r="Q175" s="100"/>
      <c r="R175" s="102"/>
    </row>
    <row r="176" spans="1:18" ht="12.75">
      <c r="A176" s="100"/>
      <c r="B176" s="177"/>
      <c r="C176" s="100"/>
      <c r="D176" s="100"/>
      <c r="E176" s="100"/>
      <c r="F176" s="100"/>
      <c r="G176" s="111"/>
      <c r="H176" s="100"/>
      <c r="I176" s="100"/>
      <c r="J176" s="100"/>
      <c r="K176" s="100"/>
      <c r="L176" s="100"/>
      <c r="M176" s="100"/>
      <c r="N176" s="100"/>
      <c r="O176" s="100"/>
      <c r="P176" s="101"/>
      <c r="Q176" s="100"/>
      <c r="R176" s="102"/>
    </row>
    <row r="177" spans="1:18" ht="12.75">
      <c r="A177" s="100"/>
      <c r="B177" s="177"/>
      <c r="C177" s="100"/>
      <c r="D177" s="100"/>
      <c r="E177" s="100"/>
      <c r="F177" s="100"/>
      <c r="G177" s="111"/>
      <c r="H177" s="100"/>
      <c r="I177" s="100"/>
      <c r="J177" s="100"/>
      <c r="K177" s="100"/>
      <c r="L177" s="100"/>
      <c r="M177" s="100"/>
      <c r="N177" s="100"/>
      <c r="O177" s="100"/>
      <c r="P177" s="101"/>
      <c r="Q177" s="100"/>
      <c r="R177" s="102"/>
    </row>
    <row r="178" spans="1:18" ht="12.75">
      <c r="A178" s="100"/>
      <c r="B178" s="177"/>
      <c r="C178" s="100"/>
      <c r="D178" s="100"/>
      <c r="E178" s="100"/>
      <c r="F178" s="100"/>
      <c r="G178" s="111"/>
      <c r="H178" s="100"/>
      <c r="I178" s="100"/>
      <c r="J178" s="100"/>
      <c r="K178" s="100"/>
      <c r="L178" s="100"/>
      <c r="M178" s="100"/>
      <c r="N178" s="100"/>
      <c r="O178" s="100"/>
      <c r="P178" s="101"/>
      <c r="Q178" s="100"/>
      <c r="R178" s="102"/>
    </row>
    <row r="179" spans="1:18" ht="12.75">
      <c r="A179" s="100"/>
      <c r="B179" s="177"/>
      <c r="C179" s="100"/>
      <c r="D179" s="100"/>
      <c r="E179" s="100"/>
      <c r="F179" s="100"/>
      <c r="G179" s="111"/>
      <c r="H179" s="100"/>
      <c r="I179" s="100"/>
      <c r="J179" s="100"/>
      <c r="K179" s="100"/>
      <c r="L179" s="100"/>
      <c r="M179" s="100"/>
      <c r="N179" s="100"/>
      <c r="O179" s="100"/>
      <c r="P179" s="101"/>
      <c r="Q179" s="100"/>
      <c r="R179" s="102"/>
    </row>
    <row r="180" spans="1:43" s="94" customFormat="1" ht="12.75">
      <c r="A180" s="100"/>
      <c r="B180" s="177"/>
      <c r="C180" s="100"/>
      <c r="D180" s="100"/>
      <c r="E180" s="100"/>
      <c r="F180" s="100"/>
      <c r="G180" s="111"/>
      <c r="H180" s="100"/>
      <c r="I180" s="100"/>
      <c r="J180" s="100"/>
      <c r="K180" s="100"/>
      <c r="L180" s="100"/>
      <c r="M180" s="100"/>
      <c r="N180" s="100"/>
      <c r="O180" s="100"/>
      <c r="P180" s="101"/>
      <c r="Q180" s="100"/>
      <c r="R180" s="102"/>
      <c r="S180" s="98"/>
      <c r="T180" s="99"/>
      <c r="U180" s="99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</row>
    <row r="181" spans="1:43" s="94" customFormat="1" ht="12.75">
      <c r="A181" s="100"/>
      <c r="B181" s="177"/>
      <c r="C181" s="100"/>
      <c r="D181" s="100"/>
      <c r="E181" s="100"/>
      <c r="F181" s="100"/>
      <c r="G181" s="111"/>
      <c r="H181" s="100"/>
      <c r="I181" s="100"/>
      <c r="J181" s="100"/>
      <c r="K181" s="100"/>
      <c r="L181" s="100"/>
      <c r="M181" s="100"/>
      <c r="N181" s="100"/>
      <c r="O181" s="100"/>
      <c r="P181" s="101"/>
      <c r="Q181" s="100"/>
      <c r="R181" s="102"/>
      <c r="S181" s="98"/>
      <c r="T181" s="99"/>
      <c r="U181" s="99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</row>
    <row r="182" spans="1:43" s="94" customFormat="1" ht="12.75">
      <c r="A182" s="100"/>
      <c r="B182" s="177"/>
      <c r="C182" s="100"/>
      <c r="D182" s="100"/>
      <c r="E182" s="100"/>
      <c r="F182" s="100"/>
      <c r="G182" s="111"/>
      <c r="H182" s="100"/>
      <c r="I182" s="100"/>
      <c r="J182" s="100"/>
      <c r="K182" s="100"/>
      <c r="L182" s="100"/>
      <c r="M182" s="100"/>
      <c r="N182" s="100"/>
      <c r="O182" s="100"/>
      <c r="P182" s="101"/>
      <c r="Q182" s="100"/>
      <c r="R182" s="102"/>
      <c r="S182" s="98"/>
      <c r="T182" s="99"/>
      <c r="U182" s="99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</row>
    <row r="183" spans="1:43" s="94" customFormat="1" ht="12.75">
      <c r="A183" s="100"/>
      <c r="B183" s="177"/>
      <c r="C183" s="100"/>
      <c r="D183" s="100"/>
      <c r="E183" s="100"/>
      <c r="F183" s="100"/>
      <c r="G183" s="111"/>
      <c r="H183" s="100"/>
      <c r="I183" s="100"/>
      <c r="J183" s="100"/>
      <c r="K183" s="100"/>
      <c r="L183" s="100"/>
      <c r="M183" s="100"/>
      <c r="N183" s="100"/>
      <c r="O183" s="100"/>
      <c r="P183" s="101"/>
      <c r="Q183" s="100"/>
      <c r="R183" s="102"/>
      <c r="S183" s="98"/>
      <c r="T183" s="99"/>
      <c r="U183" s="99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</row>
    <row r="184" spans="1:43" s="94" customFormat="1" ht="12.75">
      <c r="A184" s="100"/>
      <c r="B184" s="177"/>
      <c r="C184" s="100"/>
      <c r="D184" s="100"/>
      <c r="E184" s="100"/>
      <c r="F184" s="100"/>
      <c r="G184" s="111"/>
      <c r="H184" s="100"/>
      <c r="I184" s="100"/>
      <c r="J184" s="100"/>
      <c r="K184" s="100"/>
      <c r="L184" s="100"/>
      <c r="M184" s="100"/>
      <c r="N184" s="100"/>
      <c r="O184" s="100"/>
      <c r="P184" s="101"/>
      <c r="Q184" s="100"/>
      <c r="R184" s="102"/>
      <c r="S184" s="98"/>
      <c r="T184" s="99"/>
      <c r="U184" s="99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</row>
    <row r="185" spans="1:43" s="94" customFormat="1" ht="12.75">
      <c r="A185" s="100"/>
      <c r="B185" s="177"/>
      <c r="C185" s="100"/>
      <c r="D185" s="100"/>
      <c r="E185" s="100"/>
      <c r="F185" s="100"/>
      <c r="G185" s="111"/>
      <c r="H185" s="100"/>
      <c r="I185" s="100"/>
      <c r="J185" s="100"/>
      <c r="K185" s="100"/>
      <c r="L185" s="100"/>
      <c r="M185" s="100"/>
      <c r="N185" s="100"/>
      <c r="O185" s="100"/>
      <c r="P185" s="101"/>
      <c r="Q185" s="100"/>
      <c r="R185" s="102"/>
      <c r="S185" s="98"/>
      <c r="T185" s="99"/>
      <c r="U185" s="99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</row>
    <row r="186" spans="1:43" s="94" customFormat="1" ht="12.75">
      <c r="A186" s="100"/>
      <c r="B186" s="177"/>
      <c r="C186" s="100"/>
      <c r="D186" s="100"/>
      <c r="E186" s="100"/>
      <c r="F186" s="100"/>
      <c r="G186" s="111"/>
      <c r="H186" s="100"/>
      <c r="I186" s="100"/>
      <c r="J186" s="100"/>
      <c r="K186" s="100"/>
      <c r="L186" s="100"/>
      <c r="M186" s="100"/>
      <c r="N186" s="100"/>
      <c r="O186" s="100"/>
      <c r="P186" s="101"/>
      <c r="Q186" s="100"/>
      <c r="R186" s="102"/>
      <c r="S186" s="98"/>
      <c r="T186" s="99"/>
      <c r="U186" s="99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</row>
    <row r="187" spans="1:43" s="94" customFormat="1" ht="12.75">
      <c r="A187" s="100"/>
      <c r="B187" s="177"/>
      <c r="C187" s="100"/>
      <c r="D187" s="100"/>
      <c r="E187" s="100"/>
      <c r="F187" s="100"/>
      <c r="G187" s="111"/>
      <c r="H187" s="100"/>
      <c r="I187" s="100"/>
      <c r="J187" s="100"/>
      <c r="K187" s="100"/>
      <c r="L187" s="100"/>
      <c r="M187" s="100"/>
      <c r="N187" s="100"/>
      <c r="O187" s="100"/>
      <c r="P187" s="101"/>
      <c r="Q187" s="100"/>
      <c r="R187" s="102"/>
      <c r="S187" s="98"/>
      <c r="T187" s="99"/>
      <c r="U187" s="99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</row>
    <row r="188" spans="1:43" s="94" customFormat="1" ht="12.75">
      <c r="A188" s="100"/>
      <c r="B188" s="177"/>
      <c r="C188" s="100"/>
      <c r="D188" s="100"/>
      <c r="E188" s="100"/>
      <c r="F188" s="100"/>
      <c r="G188" s="111"/>
      <c r="H188" s="100"/>
      <c r="I188" s="100"/>
      <c r="J188" s="100"/>
      <c r="K188" s="100"/>
      <c r="L188" s="100"/>
      <c r="M188" s="100"/>
      <c r="N188" s="100"/>
      <c r="O188" s="100"/>
      <c r="P188" s="101"/>
      <c r="Q188" s="100"/>
      <c r="R188" s="102"/>
      <c r="S188" s="98"/>
      <c r="T188" s="99"/>
      <c r="U188" s="99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</row>
    <row r="189" spans="1:43" s="94" customFormat="1" ht="12.75">
      <c r="A189" s="100"/>
      <c r="B189" s="177"/>
      <c r="C189" s="100"/>
      <c r="D189" s="100"/>
      <c r="E189" s="100"/>
      <c r="F189" s="100"/>
      <c r="G189" s="111"/>
      <c r="H189" s="100"/>
      <c r="I189" s="100"/>
      <c r="J189" s="100"/>
      <c r="K189" s="100"/>
      <c r="L189" s="100"/>
      <c r="M189" s="100"/>
      <c r="N189" s="100"/>
      <c r="O189" s="100"/>
      <c r="P189" s="101"/>
      <c r="Q189" s="100"/>
      <c r="R189" s="102"/>
      <c r="S189" s="98"/>
      <c r="T189" s="99"/>
      <c r="U189" s="99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</row>
    <row r="190" spans="1:43" s="94" customFormat="1" ht="12.75">
      <c r="A190" s="100"/>
      <c r="B190" s="177"/>
      <c r="C190" s="100"/>
      <c r="D190" s="100"/>
      <c r="E190" s="100"/>
      <c r="F190" s="100"/>
      <c r="G190" s="111"/>
      <c r="H190" s="100"/>
      <c r="I190" s="100"/>
      <c r="J190" s="100"/>
      <c r="K190" s="100"/>
      <c r="L190" s="100"/>
      <c r="M190" s="100"/>
      <c r="N190" s="100"/>
      <c r="O190" s="100"/>
      <c r="P190" s="101"/>
      <c r="Q190" s="100"/>
      <c r="R190" s="102"/>
      <c r="S190" s="98"/>
      <c r="T190" s="99"/>
      <c r="U190" s="99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</row>
    <row r="191" spans="1:43" s="94" customFormat="1" ht="12.75">
      <c r="A191" s="100"/>
      <c r="B191" s="177"/>
      <c r="C191" s="100"/>
      <c r="D191" s="100"/>
      <c r="E191" s="100"/>
      <c r="F191" s="100"/>
      <c r="G191" s="111"/>
      <c r="H191" s="100"/>
      <c r="I191" s="100"/>
      <c r="J191" s="100"/>
      <c r="K191" s="100"/>
      <c r="L191" s="100"/>
      <c r="M191" s="100"/>
      <c r="N191" s="100"/>
      <c r="O191" s="100"/>
      <c r="P191" s="101"/>
      <c r="Q191" s="100"/>
      <c r="R191" s="102"/>
      <c r="S191" s="98"/>
      <c r="T191" s="99"/>
      <c r="U191" s="99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</row>
    <row r="192" spans="1:43" s="94" customFormat="1" ht="12.75">
      <c r="A192" s="100"/>
      <c r="B192" s="177"/>
      <c r="C192" s="100"/>
      <c r="D192" s="100"/>
      <c r="E192" s="100"/>
      <c r="F192" s="100"/>
      <c r="G192" s="111"/>
      <c r="H192" s="100"/>
      <c r="I192" s="100"/>
      <c r="J192" s="100"/>
      <c r="K192" s="100"/>
      <c r="L192" s="100"/>
      <c r="M192" s="100"/>
      <c r="N192" s="100"/>
      <c r="O192" s="100"/>
      <c r="P192" s="101"/>
      <c r="Q192" s="100"/>
      <c r="R192" s="102"/>
      <c r="S192" s="98"/>
      <c r="T192" s="99"/>
      <c r="U192" s="99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1:43" s="94" customFormat="1" ht="12.75">
      <c r="A193" s="100"/>
      <c r="B193" s="177"/>
      <c r="C193" s="100"/>
      <c r="D193" s="100"/>
      <c r="E193" s="100"/>
      <c r="F193" s="100"/>
      <c r="G193" s="111"/>
      <c r="H193" s="100"/>
      <c r="I193" s="100"/>
      <c r="J193" s="100"/>
      <c r="K193" s="100"/>
      <c r="L193" s="100"/>
      <c r="M193" s="100"/>
      <c r="N193" s="100"/>
      <c r="O193" s="100"/>
      <c r="P193" s="101"/>
      <c r="Q193" s="100"/>
      <c r="R193" s="102"/>
      <c r="S193" s="98"/>
      <c r="T193" s="99"/>
      <c r="U193" s="99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1:43" s="98" customFormat="1" ht="12.75">
      <c r="A194" s="100"/>
      <c r="B194" s="177"/>
      <c r="C194" s="100"/>
      <c r="D194" s="100"/>
      <c r="E194" s="100"/>
      <c r="F194" s="100"/>
      <c r="G194" s="111"/>
      <c r="H194" s="100"/>
      <c r="I194" s="100"/>
      <c r="J194" s="100"/>
      <c r="K194" s="100"/>
      <c r="L194" s="100"/>
      <c r="M194" s="100"/>
      <c r="N194" s="100"/>
      <c r="O194" s="100"/>
      <c r="P194" s="101"/>
      <c r="Q194" s="100"/>
      <c r="R194" s="102"/>
      <c r="T194" s="99"/>
      <c r="U194" s="99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1:43" s="98" customFormat="1" ht="12.75">
      <c r="A195" s="100"/>
      <c r="B195" s="177"/>
      <c r="C195" s="100"/>
      <c r="D195" s="100"/>
      <c r="E195" s="100"/>
      <c r="F195" s="100"/>
      <c r="G195" s="111"/>
      <c r="H195" s="100"/>
      <c r="I195" s="100"/>
      <c r="J195" s="100"/>
      <c r="K195" s="100"/>
      <c r="L195" s="100"/>
      <c r="M195" s="100"/>
      <c r="N195" s="100"/>
      <c r="O195" s="100"/>
      <c r="P195" s="101"/>
      <c r="Q195" s="100"/>
      <c r="R195" s="102"/>
      <c r="T195" s="99"/>
      <c r="U195" s="99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1:43" s="98" customFormat="1" ht="12.75">
      <c r="A196" s="100"/>
      <c r="B196" s="177"/>
      <c r="C196" s="100"/>
      <c r="D196" s="100"/>
      <c r="E196" s="100"/>
      <c r="F196" s="100"/>
      <c r="G196" s="111"/>
      <c r="H196" s="100"/>
      <c r="I196" s="100"/>
      <c r="J196" s="100"/>
      <c r="K196" s="100"/>
      <c r="L196" s="100"/>
      <c r="M196" s="100"/>
      <c r="N196" s="100"/>
      <c r="O196" s="100"/>
      <c r="P196" s="101"/>
      <c r="Q196" s="100"/>
      <c r="R196" s="102"/>
      <c r="T196" s="99"/>
      <c r="U196" s="99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1:43" s="98" customFormat="1" ht="12.75">
      <c r="A197" s="100"/>
      <c r="B197" s="177"/>
      <c r="C197" s="100"/>
      <c r="D197" s="100"/>
      <c r="E197" s="100"/>
      <c r="F197" s="100"/>
      <c r="G197" s="111"/>
      <c r="H197" s="100"/>
      <c r="I197" s="100"/>
      <c r="J197" s="100"/>
      <c r="K197" s="100"/>
      <c r="L197" s="100"/>
      <c r="M197" s="100"/>
      <c r="N197" s="100"/>
      <c r="O197" s="100"/>
      <c r="P197" s="101"/>
      <c r="Q197" s="100"/>
      <c r="R197" s="102"/>
      <c r="T197" s="99"/>
      <c r="U197" s="99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1:43" s="98" customFormat="1" ht="12.75">
      <c r="A198" s="100"/>
      <c r="B198" s="177"/>
      <c r="C198" s="100"/>
      <c r="D198" s="100"/>
      <c r="E198" s="100"/>
      <c r="F198" s="100"/>
      <c r="G198" s="111"/>
      <c r="H198" s="100"/>
      <c r="I198" s="100"/>
      <c r="J198" s="100"/>
      <c r="K198" s="100"/>
      <c r="L198" s="100"/>
      <c r="M198" s="100"/>
      <c r="N198" s="100"/>
      <c r="O198" s="100"/>
      <c r="P198" s="101"/>
      <c r="Q198" s="100"/>
      <c r="R198" s="102"/>
      <c r="T198" s="99"/>
      <c r="U198" s="99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1:43" s="98" customFormat="1" ht="12.75">
      <c r="A199" s="100"/>
      <c r="B199" s="177"/>
      <c r="C199" s="100"/>
      <c r="D199" s="100"/>
      <c r="E199" s="100"/>
      <c r="F199" s="100"/>
      <c r="G199" s="111"/>
      <c r="H199" s="100"/>
      <c r="I199" s="100"/>
      <c r="J199" s="100"/>
      <c r="K199" s="100"/>
      <c r="L199" s="100"/>
      <c r="M199" s="100"/>
      <c r="N199" s="100"/>
      <c r="O199" s="100"/>
      <c r="P199" s="101"/>
      <c r="Q199" s="100"/>
      <c r="R199" s="102"/>
      <c r="T199" s="99"/>
      <c r="U199" s="99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1:43" s="98" customFormat="1" ht="12.75">
      <c r="A200" s="100"/>
      <c r="B200" s="177"/>
      <c r="C200" s="100"/>
      <c r="D200" s="100"/>
      <c r="E200" s="100"/>
      <c r="F200" s="100"/>
      <c r="G200" s="111"/>
      <c r="H200" s="100"/>
      <c r="I200" s="100"/>
      <c r="J200" s="100"/>
      <c r="K200" s="100"/>
      <c r="L200" s="100"/>
      <c r="M200" s="100"/>
      <c r="N200" s="100"/>
      <c r="O200" s="100"/>
      <c r="P200" s="101"/>
      <c r="Q200" s="100"/>
      <c r="R200" s="102"/>
      <c r="T200" s="99"/>
      <c r="U200" s="99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1:43" s="98" customFormat="1" ht="12.75">
      <c r="A201" s="100"/>
      <c r="B201" s="177"/>
      <c r="C201" s="100"/>
      <c r="D201" s="100"/>
      <c r="E201" s="100"/>
      <c r="F201" s="100"/>
      <c r="G201" s="111"/>
      <c r="H201" s="100"/>
      <c r="I201" s="100"/>
      <c r="J201" s="100"/>
      <c r="K201" s="100"/>
      <c r="L201" s="100"/>
      <c r="M201" s="100"/>
      <c r="N201" s="100"/>
      <c r="O201" s="100"/>
      <c r="P201" s="101"/>
      <c r="Q201" s="100"/>
      <c r="R201" s="102"/>
      <c r="T201" s="99"/>
      <c r="U201" s="99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1:43" s="98" customFormat="1" ht="12.75">
      <c r="A202" s="100"/>
      <c r="B202" s="177"/>
      <c r="C202" s="100"/>
      <c r="D202" s="100"/>
      <c r="E202" s="100"/>
      <c r="F202" s="100"/>
      <c r="G202" s="111"/>
      <c r="H202" s="100"/>
      <c r="I202" s="100"/>
      <c r="J202" s="100"/>
      <c r="K202" s="100"/>
      <c r="L202" s="100"/>
      <c r="M202" s="100"/>
      <c r="N202" s="100"/>
      <c r="O202" s="100"/>
      <c r="P202" s="101"/>
      <c r="Q202" s="100"/>
      <c r="R202" s="102"/>
      <c r="T202" s="99"/>
      <c r="U202" s="99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1:43" s="98" customFormat="1" ht="12.75">
      <c r="A203" s="100"/>
      <c r="B203" s="177"/>
      <c r="C203" s="100"/>
      <c r="D203" s="100"/>
      <c r="E203" s="100"/>
      <c r="F203" s="100"/>
      <c r="G203" s="111"/>
      <c r="H203" s="100"/>
      <c r="I203" s="100"/>
      <c r="J203" s="100"/>
      <c r="K203" s="100"/>
      <c r="L203" s="100"/>
      <c r="M203" s="100"/>
      <c r="N203" s="100"/>
      <c r="O203" s="100"/>
      <c r="P203" s="101"/>
      <c r="Q203" s="100"/>
      <c r="R203" s="102"/>
      <c r="T203" s="99"/>
      <c r="U203" s="99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1:43" s="98" customFormat="1" ht="12.75">
      <c r="A204" s="100"/>
      <c r="B204" s="177"/>
      <c r="C204" s="100"/>
      <c r="D204" s="100"/>
      <c r="E204" s="100"/>
      <c r="F204" s="100"/>
      <c r="G204" s="111"/>
      <c r="H204" s="100"/>
      <c r="I204" s="100"/>
      <c r="J204" s="100"/>
      <c r="K204" s="100"/>
      <c r="L204" s="100"/>
      <c r="M204" s="100"/>
      <c r="N204" s="100"/>
      <c r="O204" s="100"/>
      <c r="P204" s="101"/>
      <c r="Q204" s="100"/>
      <c r="R204" s="102"/>
      <c r="T204" s="99"/>
      <c r="U204" s="99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1:43" s="98" customFormat="1" ht="12.75">
      <c r="A205" s="100"/>
      <c r="B205" s="177"/>
      <c r="C205" s="100"/>
      <c r="D205" s="100"/>
      <c r="E205" s="100"/>
      <c r="F205" s="100"/>
      <c r="G205" s="111"/>
      <c r="H205" s="100"/>
      <c r="I205" s="100"/>
      <c r="J205" s="100"/>
      <c r="K205" s="100"/>
      <c r="L205" s="100"/>
      <c r="M205" s="100"/>
      <c r="N205" s="100"/>
      <c r="O205" s="100"/>
      <c r="P205" s="101"/>
      <c r="Q205" s="100"/>
      <c r="R205" s="102"/>
      <c r="T205" s="99"/>
      <c r="U205" s="99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1:43" s="98" customFormat="1" ht="12.75">
      <c r="A206" s="100"/>
      <c r="B206" s="177"/>
      <c r="C206" s="100"/>
      <c r="D206" s="100"/>
      <c r="E206" s="100"/>
      <c r="F206" s="100"/>
      <c r="G206" s="111"/>
      <c r="H206" s="100"/>
      <c r="I206" s="100"/>
      <c r="J206" s="100"/>
      <c r="K206" s="100"/>
      <c r="L206" s="100"/>
      <c r="M206" s="100"/>
      <c r="N206" s="100"/>
      <c r="O206" s="100"/>
      <c r="P206" s="101"/>
      <c r="Q206" s="100"/>
      <c r="R206" s="102"/>
      <c r="T206" s="99"/>
      <c r="U206" s="99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1:43" s="98" customFormat="1" ht="12.75">
      <c r="A207" s="100"/>
      <c r="B207" s="177"/>
      <c r="C207" s="100"/>
      <c r="D207" s="100"/>
      <c r="E207" s="100"/>
      <c r="F207" s="100"/>
      <c r="G207" s="111"/>
      <c r="H207" s="100"/>
      <c r="I207" s="100"/>
      <c r="J207" s="100"/>
      <c r="K207" s="100"/>
      <c r="L207" s="100"/>
      <c r="M207" s="100"/>
      <c r="N207" s="100"/>
      <c r="O207" s="100"/>
      <c r="P207" s="101"/>
      <c r="Q207" s="100"/>
      <c r="R207" s="102"/>
      <c r="T207" s="99"/>
      <c r="U207" s="99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1:43" s="98" customFormat="1" ht="12.75">
      <c r="A208" s="100"/>
      <c r="B208" s="177"/>
      <c r="C208" s="100"/>
      <c r="D208" s="100"/>
      <c r="E208" s="100"/>
      <c r="F208" s="100"/>
      <c r="G208" s="111"/>
      <c r="H208" s="100"/>
      <c r="I208" s="100"/>
      <c r="J208" s="100"/>
      <c r="K208" s="100"/>
      <c r="L208" s="100"/>
      <c r="M208" s="100"/>
      <c r="N208" s="100"/>
      <c r="O208" s="100"/>
      <c r="P208" s="101"/>
      <c r="Q208" s="100"/>
      <c r="R208" s="102"/>
      <c r="T208" s="99"/>
      <c r="U208" s="99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1:43" s="98" customFormat="1" ht="12.75">
      <c r="A209" s="100"/>
      <c r="B209" s="177"/>
      <c r="C209" s="100"/>
      <c r="D209" s="100"/>
      <c r="E209" s="100"/>
      <c r="F209" s="100"/>
      <c r="G209" s="111"/>
      <c r="H209" s="100"/>
      <c r="I209" s="100"/>
      <c r="J209" s="100"/>
      <c r="K209" s="100"/>
      <c r="L209" s="100"/>
      <c r="M209" s="100"/>
      <c r="N209" s="100"/>
      <c r="O209" s="100"/>
      <c r="P209" s="101"/>
      <c r="Q209" s="100"/>
      <c r="R209" s="102"/>
      <c r="T209" s="99"/>
      <c r="U209" s="99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1:43" s="98" customFormat="1" ht="12.75">
      <c r="A210" s="100"/>
      <c r="B210" s="177"/>
      <c r="C210" s="100"/>
      <c r="D210" s="100"/>
      <c r="E210" s="100"/>
      <c r="F210" s="100"/>
      <c r="G210" s="111"/>
      <c r="H210" s="100"/>
      <c r="I210" s="100"/>
      <c r="J210" s="100"/>
      <c r="K210" s="100"/>
      <c r="L210" s="100"/>
      <c r="M210" s="100"/>
      <c r="N210" s="100"/>
      <c r="O210" s="100"/>
      <c r="P210" s="101"/>
      <c r="Q210" s="100"/>
      <c r="R210" s="102"/>
      <c r="T210" s="99"/>
      <c r="U210" s="99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1:43" s="98" customFormat="1" ht="12.75">
      <c r="A211" s="100"/>
      <c r="B211" s="177"/>
      <c r="C211" s="100"/>
      <c r="D211" s="100"/>
      <c r="E211" s="100"/>
      <c r="F211" s="100"/>
      <c r="G211" s="111"/>
      <c r="H211" s="100"/>
      <c r="I211" s="100"/>
      <c r="J211" s="100"/>
      <c r="K211" s="100"/>
      <c r="L211" s="100"/>
      <c r="M211" s="100"/>
      <c r="N211" s="100"/>
      <c r="O211" s="100"/>
      <c r="P211" s="101"/>
      <c r="Q211" s="100"/>
      <c r="R211" s="102"/>
      <c r="T211" s="99"/>
      <c r="U211" s="99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  <row r="212" spans="1:43" s="98" customFormat="1" ht="12.75">
      <c r="A212" s="100"/>
      <c r="B212" s="177"/>
      <c r="C212" s="100"/>
      <c r="D212" s="100"/>
      <c r="E212" s="100"/>
      <c r="F212" s="100"/>
      <c r="G212" s="111"/>
      <c r="H212" s="100"/>
      <c r="I212" s="100"/>
      <c r="J212" s="100"/>
      <c r="K212" s="100"/>
      <c r="L212" s="100"/>
      <c r="M212" s="100"/>
      <c r="N212" s="100"/>
      <c r="O212" s="100"/>
      <c r="P212" s="101"/>
      <c r="Q212" s="100"/>
      <c r="R212" s="102"/>
      <c r="T212" s="99"/>
      <c r="U212" s="99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</row>
    <row r="213" spans="1:43" s="98" customFormat="1" ht="12.75">
      <c r="A213" s="100"/>
      <c r="B213" s="177"/>
      <c r="C213" s="100"/>
      <c r="D213" s="100"/>
      <c r="E213" s="100"/>
      <c r="F213" s="100"/>
      <c r="G213" s="111"/>
      <c r="H213" s="100"/>
      <c r="I213" s="100"/>
      <c r="J213" s="100"/>
      <c r="K213" s="100"/>
      <c r="L213" s="100"/>
      <c r="M213" s="100"/>
      <c r="N213" s="100"/>
      <c r="O213" s="100"/>
      <c r="P213" s="101"/>
      <c r="Q213" s="100"/>
      <c r="R213" s="102"/>
      <c r="T213" s="99"/>
      <c r="U213" s="99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</row>
    <row r="214" spans="1:43" s="98" customFormat="1" ht="12.75">
      <c r="A214" s="100"/>
      <c r="B214" s="177"/>
      <c r="C214" s="100"/>
      <c r="D214" s="100"/>
      <c r="E214" s="100"/>
      <c r="F214" s="100"/>
      <c r="G214" s="111"/>
      <c r="H214" s="100"/>
      <c r="I214" s="100"/>
      <c r="J214" s="100"/>
      <c r="K214" s="100"/>
      <c r="L214" s="100"/>
      <c r="M214" s="100"/>
      <c r="N214" s="100"/>
      <c r="O214" s="100"/>
      <c r="P214" s="101"/>
      <c r="Q214" s="100"/>
      <c r="R214" s="102"/>
      <c r="T214" s="99"/>
      <c r="U214" s="99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</row>
    <row r="215" spans="1:43" s="98" customFormat="1" ht="12.75">
      <c r="A215" s="100"/>
      <c r="B215" s="177"/>
      <c r="C215" s="100"/>
      <c r="D215" s="100"/>
      <c r="E215" s="100"/>
      <c r="F215" s="100"/>
      <c r="G215" s="111"/>
      <c r="H215" s="100"/>
      <c r="I215" s="100"/>
      <c r="J215" s="100"/>
      <c r="K215" s="100"/>
      <c r="L215" s="100"/>
      <c r="M215" s="100"/>
      <c r="N215" s="100"/>
      <c r="O215" s="100"/>
      <c r="P215" s="101"/>
      <c r="Q215" s="100"/>
      <c r="R215" s="102"/>
      <c r="T215" s="99"/>
      <c r="U215" s="99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</row>
    <row r="216" spans="1:43" s="98" customFormat="1" ht="12.75">
      <c r="A216" s="100"/>
      <c r="B216" s="177"/>
      <c r="C216" s="100"/>
      <c r="D216" s="100"/>
      <c r="E216" s="100"/>
      <c r="F216" s="100"/>
      <c r="G216" s="111"/>
      <c r="H216" s="100"/>
      <c r="I216" s="100"/>
      <c r="J216" s="100"/>
      <c r="K216" s="100"/>
      <c r="L216" s="100"/>
      <c r="M216" s="100"/>
      <c r="N216" s="100"/>
      <c r="O216" s="100"/>
      <c r="P216" s="101"/>
      <c r="Q216" s="100"/>
      <c r="R216" s="102"/>
      <c r="T216" s="99"/>
      <c r="U216" s="99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</row>
    <row r="217" spans="1:43" s="98" customFormat="1" ht="12.75">
      <c r="A217" s="100"/>
      <c r="B217" s="177"/>
      <c r="C217" s="100"/>
      <c r="D217" s="100"/>
      <c r="E217" s="100"/>
      <c r="F217" s="100"/>
      <c r="G217" s="111"/>
      <c r="H217" s="100"/>
      <c r="I217" s="100"/>
      <c r="J217" s="100"/>
      <c r="K217" s="100"/>
      <c r="L217" s="100"/>
      <c r="M217" s="100"/>
      <c r="N217" s="100"/>
      <c r="O217" s="100"/>
      <c r="P217" s="101"/>
      <c r="Q217" s="100"/>
      <c r="R217" s="102"/>
      <c r="T217" s="99"/>
      <c r="U217" s="99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</row>
    <row r="218" spans="1:43" s="98" customFormat="1" ht="12.75">
      <c r="A218" s="100"/>
      <c r="B218" s="177"/>
      <c r="C218" s="100"/>
      <c r="D218" s="100"/>
      <c r="E218" s="100"/>
      <c r="F218" s="100"/>
      <c r="G218" s="111"/>
      <c r="H218" s="100"/>
      <c r="I218" s="100"/>
      <c r="J218" s="100"/>
      <c r="K218" s="100"/>
      <c r="L218" s="100"/>
      <c r="M218" s="100"/>
      <c r="N218" s="100"/>
      <c r="O218" s="100"/>
      <c r="P218" s="101"/>
      <c r="Q218" s="100"/>
      <c r="R218" s="102"/>
      <c r="T218" s="99"/>
      <c r="U218" s="99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</row>
    <row r="219" spans="1:43" s="98" customFormat="1" ht="12.75">
      <c r="A219" s="100"/>
      <c r="B219" s="177"/>
      <c r="C219" s="100"/>
      <c r="D219" s="100"/>
      <c r="E219" s="100"/>
      <c r="F219" s="100"/>
      <c r="G219" s="111"/>
      <c r="H219" s="100"/>
      <c r="I219" s="100"/>
      <c r="J219" s="100"/>
      <c r="K219" s="100"/>
      <c r="L219" s="100"/>
      <c r="M219" s="100"/>
      <c r="N219" s="100"/>
      <c r="O219" s="100"/>
      <c r="P219" s="101"/>
      <c r="Q219" s="100"/>
      <c r="R219" s="102"/>
      <c r="T219" s="99"/>
      <c r="U219" s="99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</row>
    <row r="220" spans="1:43" s="98" customFormat="1" ht="12.75">
      <c r="A220" s="100"/>
      <c r="B220" s="177"/>
      <c r="C220" s="100"/>
      <c r="D220" s="100"/>
      <c r="E220" s="100"/>
      <c r="F220" s="100"/>
      <c r="G220" s="111"/>
      <c r="H220" s="100"/>
      <c r="I220" s="100"/>
      <c r="J220" s="100"/>
      <c r="K220" s="100"/>
      <c r="L220" s="100"/>
      <c r="M220" s="100"/>
      <c r="N220" s="100"/>
      <c r="O220" s="100"/>
      <c r="P220" s="101"/>
      <c r="Q220" s="100"/>
      <c r="R220" s="102"/>
      <c r="T220" s="99"/>
      <c r="U220" s="99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</row>
    <row r="221" spans="1:43" s="98" customFormat="1" ht="12.75">
      <c r="A221" s="100"/>
      <c r="B221" s="177"/>
      <c r="C221" s="100"/>
      <c r="D221" s="100"/>
      <c r="E221" s="100"/>
      <c r="F221" s="100"/>
      <c r="G221" s="111"/>
      <c r="H221" s="100"/>
      <c r="I221" s="100"/>
      <c r="J221" s="100"/>
      <c r="K221" s="100"/>
      <c r="L221" s="100"/>
      <c r="M221" s="100"/>
      <c r="N221" s="100"/>
      <c r="O221" s="100"/>
      <c r="P221" s="101"/>
      <c r="Q221" s="100"/>
      <c r="R221" s="102"/>
      <c r="T221" s="99"/>
      <c r="U221" s="99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</row>
    <row r="222" spans="1:43" s="98" customFormat="1" ht="12.75">
      <c r="A222" s="100"/>
      <c r="B222" s="177"/>
      <c r="C222" s="100"/>
      <c r="D222" s="100"/>
      <c r="E222" s="100"/>
      <c r="F222" s="100"/>
      <c r="G222" s="111"/>
      <c r="H222" s="100"/>
      <c r="I222" s="100"/>
      <c r="J222" s="100"/>
      <c r="K222" s="100"/>
      <c r="L222" s="100"/>
      <c r="M222" s="100"/>
      <c r="N222" s="100"/>
      <c r="O222" s="100"/>
      <c r="P222" s="101"/>
      <c r="Q222" s="100"/>
      <c r="R222" s="102"/>
      <c r="T222" s="99"/>
      <c r="U222" s="99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</row>
    <row r="223" spans="1:43" s="98" customFormat="1" ht="12.75">
      <c r="A223" s="100"/>
      <c r="B223" s="177"/>
      <c r="C223" s="100"/>
      <c r="D223" s="100"/>
      <c r="E223" s="100"/>
      <c r="F223" s="100"/>
      <c r="G223" s="111"/>
      <c r="H223" s="100"/>
      <c r="I223" s="100"/>
      <c r="J223" s="100"/>
      <c r="K223" s="100"/>
      <c r="L223" s="100"/>
      <c r="M223" s="100"/>
      <c r="N223" s="100"/>
      <c r="O223" s="100"/>
      <c r="P223" s="101"/>
      <c r="Q223" s="100"/>
      <c r="R223" s="102"/>
      <c r="T223" s="99"/>
      <c r="U223" s="99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</row>
    <row r="224" spans="1:43" s="98" customFormat="1" ht="12.75">
      <c r="A224" s="100"/>
      <c r="B224" s="177"/>
      <c r="C224" s="100"/>
      <c r="D224" s="100"/>
      <c r="E224" s="100"/>
      <c r="F224" s="100"/>
      <c r="G224" s="111"/>
      <c r="H224" s="100"/>
      <c r="I224" s="100"/>
      <c r="J224" s="100"/>
      <c r="K224" s="100"/>
      <c r="L224" s="100"/>
      <c r="M224" s="100"/>
      <c r="N224" s="100"/>
      <c r="O224" s="100"/>
      <c r="P224" s="101"/>
      <c r="Q224" s="100"/>
      <c r="R224" s="102"/>
      <c r="T224" s="99"/>
      <c r="U224" s="99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</row>
    <row r="225" spans="1:43" s="98" customFormat="1" ht="12.75">
      <c r="A225" s="100"/>
      <c r="B225" s="177"/>
      <c r="C225" s="100"/>
      <c r="D225" s="100"/>
      <c r="E225" s="100"/>
      <c r="F225" s="100"/>
      <c r="G225" s="111"/>
      <c r="H225" s="100"/>
      <c r="I225" s="100"/>
      <c r="J225" s="100"/>
      <c r="K225" s="100"/>
      <c r="L225" s="100"/>
      <c r="M225" s="100"/>
      <c r="N225" s="100"/>
      <c r="O225" s="100"/>
      <c r="P225" s="101"/>
      <c r="Q225" s="100"/>
      <c r="R225" s="102"/>
      <c r="T225" s="99"/>
      <c r="U225" s="99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</row>
    <row r="226" spans="1:43" s="98" customFormat="1" ht="12.75">
      <c r="A226" s="100"/>
      <c r="B226" s="177"/>
      <c r="C226" s="100"/>
      <c r="D226" s="100"/>
      <c r="E226" s="100"/>
      <c r="F226" s="100"/>
      <c r="G226" s="111"/>
      <c r="H226" s="100"/>
      <c r="I226" s="100"/>
      <c r="J226" s="100"/>
      <c r="K226" s="100"/>
      <c r="L226" s="100"/>
      <c r="M226" s="100"/>
      <c r="N226" s="100"/>
      <c r="O226" s="100"/>
      <c r="P226" s="101"/>
      <c r="Q226" s="100"/>
      <c r="R226" s="102"/>
      <c r="T226" s="99"/>
      <c r="U226" s="99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</row>
    <row r="227" spans="1:43" s="98" customFormat="1" ht="12.75">
      <c r="A227" s="100"/>
      <c r="B227" s="177"/>
      <c r="C227" s="100"/>
      <c r="D227" s="100"/>
      <c r="E227" s="100"/>
      <c r="F227" s="100"/>
      <c r="G227" s="111"/>
      <c r="H227" s="100"/>
      <c r="I227" s="100"/>
      <c r="J227" s="100"/>
      <c r="K227" s="100"/>
      <c r="L227" s="100"/>
      <c r="M227" s="100"/>
      <c r="N227" s="100"/>
      <c r="O227" s="100"/>
      <c r="P227" s="101"/>
      <c r="Q227" s="100"/>
      <c r="R227" s="102"/>
      <c r="T227" s="99"/>
      <c r="U227" s="99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</row>
    <row r="228" spans="1:43" s="98" customFormat="1" ht="12.75">
      <c r="A228" s="100"/>
      <c r="B228" s="177"/>
      <c r="C228" s="100"/>
      <c r="D228" s="100"/>
      <c r="E228" s="100"/>
      <c r="F228" s="100"/>
      <c r="G228" s="111"/>
      <c r="H228" s="100"/>
      <c r="I228" s="100"/>
      <c r="J228" s="100"/>
      <c r="K228" s="100"/>
      <c r="L228" s="100"/>
      <c r="M228" s="100"/>
      <c r="N228" s="100"/>
      <c r="O228" s="100"/>
      <c r="P228" s="101"/>
      <c r="Q228" s="100"/>
      <c r="R228" s="102"/>
      <c r="T228" s="99"/>
      <c r="U228" s="99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</row>
    <row r="229" spans="1:43" s="98" customFormat="1" ht="12.75">
      <c r="A229" s="100"/>
      <c r="B229" s="177"/>
      <c r="C229" s="100"/>
      <c r="D229" s="100"/>
      <c r="E229" s="100"/>
      <c r="F229" s="100"/>
      <c r="G229" s="111"/>
      <c r="H229" s="100"/>
      <c r="I229" s="100"/>
      <c r="J229" s="100"/>
      <c r="K229" s="100"/>
      <c r="L229" s="100"/>
      <c r="M229" s="100"/>
      <c r="N229" s="100"/>
      <c r="O229" s="100"/>
      <c r="P229" s="101"/>
      <c r="Q229" s="100"/>
      <c r="R229" s="102"/>
      <c r="T229" s="99"/>
      <c r="U229" s="99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</row>
    <row r="230" spans="1:43" s="98" customFormat="1" ht="12.75">
      <c r="A230" s="100"/>
      <c r="B230" s="177"/>
      <c r="C230" s="100"/>
      <c r="D230" s="100"/>
      <c r="E230" s="100"/>
      <c r="F230" s="100"/>
      <c r="G230" s="111"/>
      <c r="H230" s="100"/>
      <c r="I230" s="100"/>
      <c r="J230" s="100"/>
      <c r="K230" s="100"/>
      <c r="L230" s="100"/>
      <c r="M230" s="100"/>
      <c r="N230" s="100"/>
      <c r="O230" s="100"/>
      <c r="P230" s="101"/>
      <c r="Q230" s="100"/>
      <c r="R230" s="102"/>
      <c r="T230" s="99"/>
      <c r="U230" s="99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</row>
    <row r="231" spans="1:43" s="98" customFormat="1" ht="12.75">
      <c r="A231" s="100"/>
      <c r="B231" s="177"/>
      <c r="C231" s="100"/>
      <c r="D231" s="100"/>
      <c r="E231" s="100"/>
      <c r="F231" s="100"/>
      <c r="G231" s="111"/>
      <c r="H231" s="100"/>
      <c r="I231" s="100"/>
      <c r="J231" s="100"/>
      <c r="K231" s="100"/>
      <c r="L231" s="100"/>
      <c r="M231" s="100"/>
      <c r="N231" s="100"/>
      <c r="O231" s="100"/>
      <c r="P231" s="101"/>
      <c r="Q231" s="100"/>
      <c r="R231" s="102"/>
      <c r="T231" s="99"/>
      <c r="U231" s="99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</row>
    <row r="232" spans="1:43" s="98" customFormat="1" ht="12.75">
      <c r="A232" s="100"/>
      <c r="B232" s="177"/>
      <c r="C232" s="100"/>
      <c r="D232" s="100"/>
      <c r="E232" s="100"/>
      <c r="F232" s="100"/>
      <c r="G232" s="111"/>
      <c r="H232" s="100"/>
      <c r="I232" s="100"/>
      <c r="J232" s="100"/>
      <c r="K232" s="100"/>
      <c r="L232" s="100"/>
      <c r="M232" s="100"/>
      <c r="N232" s="100"/>
      <c r="O232" s="100"/>
      <c r="P232" s="101"/>
      <c r="Q232" s="100"/>
      <c r="R232" s="102"/>
      <c r="T232" s="99"/>
      <c r="U232" s="99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</row>
    <row r="233" spans="1:43" s="98" customFormat="1" ht="12.75">
      <c r="A233" s="100"/>
      <c r="B233" s="177"/>
      <c r="C233" s="100"/>
      <c r="D233" s="100"/>
      <c r="E233" s="100"/>
      <c r="F233" s="100"/>
      <c r="G233" s="111"/>
      <c r="H233" s="100"/>
      <c r="I233" s="100"/>
      <c r="J233" s="100"/>
      <c r="K233" s="100"/>
      <c r="L233" s="100"/>
      <c r="M233" s="100"/>
      <c r="N233" s="100"/>
      <c r="O233" s="100"/>
      <c r="P233" s="101"/>
      <c r="Q233" s="100"/>
      <c r="R233" s="102"/>
      <c r="T233" s="99"/>
      <c r="U233" s="99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</row>
    <row r="234" spans="1:43" s="98" customFormat="1" ht="12.75">
      <c r="A234" s="100"/>
      <c r="B234" s="177"/>
      <c r="C234" s="100"/>
      <c r="D234" s="100"/>
      <c r="E234" s="100"/>
      <c r="F234" s="100"/>
      <c r="G234" s="111"/>
      <c r="H234" s="100"/>
      <c r="I234" s="100"/>
      <c r="J234" s="100"/>
      <c r="K234" s="100"/>
      <c r="L234" s="100"/>
      <c r="M234" s="100"/>
      <c r="N234" s="100"/>
      <c r="O234" s="100"/>
      <c r="P234" s="101"/>
      <c r="Q234" s="100"/>
      <c r="R234" s="102"/>
      <c r="T234" s="99"/>
      <c r="U234" s="99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</row>
    <row r="235" spans="1:43" s="98" customFormat="1" ht="12.75">
      <c r="A235" s="100"/>
      <c r="B235" s="177"/>
      <c r="C235" s="100"/>
      <c r="D235" s="100"/>
      <c r="E235" s="100"/>
      <c r="F235" s="100"/>
      <c r="G235" s="111"/>
      <c r="H235" s="100"/>
      <c r="I235" s="100"/>
      <c r="J235" s="100"/>
      <c r="K235" s="100"/>
      <c r="L235" s="100"/>
      <c r="M235" s="100"/>
      <c r="N235" s="100"/>
      <c r="O235" s="100"/>
      <c r="P235" s="101"/>
      <c r="Q235" s="100"/>
      <c r="R235" s="102"/>
      <c r="T235" s="99"/>
      <c r="U235" s="99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</row>
    <row r="236" spans="1:43" s="98" customFormat="1" ht="12.75">
      <c r="A236" s="100"/>
      <c r="B236" s="177"/>
      <c r="C236" s="100"/>
      <c r="D236" s="100"/>
      <c r="E236" s="100"/>
      <c r="F236" s="100"/>
      <c r="G236" s="111"/>
      <c r="H236" s="100"/>
      <c r="I236" s="100"/>
      <c r="J236" s="100"/>
      <c r="K236" s="100"/>
      <c r="L236" s="100"/>
      <c r="M236" s="100"/>
      <c r="N236" s="100"/>
      <c r="O236" s="100"/>
      <c r="P236" s="101"/>
      <c r="Q236" s="100"/>
      <c r="R236" s="102"/>
      <c r="T236" s="99"/>
      <c r="U236" s="99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</row>
    <row r="237" spans="1:43" s="98" customFormat="1" ht="12.75">
      <c r="A237" s="100"/>
      <c r="B237" s="177"/>
      <c r="C237" s="100"/>
      <c r="D237" s="100"/>
      <c r="E237" s="100"/>
      <c r="F237" s="100"/>
      <c r="G237" s="111"/>
      <c r="H237" s="100"/>
      <c r="I237" s="100"/>
      <c r="J237" s="100"/>
      <c r="K237" s="100"/>
      <c r="L237" s="100"/>
      <c r="M237" s="100"/>
      <c r="N237" s="100"/>
      <c r="O237" s="100"/>
      <c r="P237" s="101"/>
      <c r="Q237" s="100"/>
      <c r="R237" s="102"/>
      <c r="T237" s="99"/>
      <c r="U237" s="99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</row>
    <row r="238" spans="1:43" s="98" customFormat="1" ht="12.75">
      <c r="A238" s="100"/>
      <c r="B238" s="177"/>
      <c r="C238" s="100"/>
      <c r="D238" s="100"/>
      <c r="E238" s="100"/>
      <c r="F238" s="100"/>
      <c r="G238" s="111"/>
      <c r="H238" s="100"/>
      <c r="I238" s="100"/>
      <c r="J238" s="100"/>
      <c r="K238" s="100"/>
      <c r="L238" s="100"/>
      <c r="M238" s="100"/>
      <c r="N238" s="100"/>
      <c r="O238" s="100"/>
      <c r="P238" s="101"/>
      <c r="Q238" s="100"/>
      <c r="R238" s="102"/>
      <c r="T238" s="99"/>
      <c r="U238" s="99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</row>
    <row r="239" spans="1:43" s="98" customFormat="1" ht="12.75">
      <c r="A239" s="100"/>
      <c r="B239" s="177"/>
      <c r="C239" s="100"/>
      <c r="D239" s="100"/>
      <c r="E239" s="100"/>
      <c r="F239" s="100"/>
      <c r="G239" s="111"/>
      <c r="H239" s="100"/>
      <c r="I239" s="100"/>
      <c r="J239" s="100"/>
      <c r="K239" s="100"/>
      <c r="L239" s="100"/>
      <c r="M239" s="100"/>
      <c r="N239" s="100"/>
      <c r="O239" s="100"/>
      <c r="P239" s="101"/>
      <c r="Q239" s="100"/>
      <c r="R239" s="102"/>
      <c r="T239" s="99"/>
      <c r="U239" s="99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</row>
    <row r="240" spans="1:43" s="98" customFormat="1" ht="12.75">
      <c r="A240" s="100"/>
      <c r="B240" s="177"/>
      <c r="C240" s="100"/>
      <c r="D240" s="100"/>
      <c r="E240" s="100"/>
      <c r="F240" s="100"/>
      <c r="G240" s="111"/>
      <c r="H240" s="100"/>
      <c r="I240" s="100"/>
      <c r="J240" s="100"/>
      <c r="K240" s="100"/>
      <c r="L240" s="100"/>
      <c r="M240" s="100"/>
      <c r="N240" s="100"/>
      <c r="O240" s="100"/>
      <c r="P240" s="101"/>
      <c r="Q240" s="100"/>
      <c r="R240" s="102"/>
      <c r="T240" s="99"/>
      <c r="U240" s="99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</row>
    <row r="241" spans="1:43" s="98" customFormat="1" ht="12.75">
      <c r="A241" s="100"/>
      <c r="B241" s="177"/>
      <c r="C241" s="100"/>
      <c r="D241" s="100"/>
      <c r="E241" s="100"/>
      <c r="F241" s="100"/>
      <c r="G241" s="111"/>
      <c r="H241" s="100"/>
      <c r="I241" s="100"/>
      <c r="J241" s="100"/>
      <c r="K241" s="100"/>
      <c r="L241" s="100"/>
      <c r="M241" s="100"/>
      <c r="N241" s="100"/>
      <c r="O241" s="100"/>
      <c r="P241" s="101"/>
      <c r="Q241" s="100"/>
      <c r="R241" s="102"/>
      <c r="T241" s="99"/>
      <c r="U241" s="99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</row>
    <row r="242" spans="1:43" s="98" customFormat="1" ht="12.75">
      <c r="A242" s="100"/>
      <c r="B242" s="177"/>
      <c r="C242" s="100"/>
      <c r="D242" s="100"/>
      <c r="E242" s="100"/>
      <c r="F242" s="100"/>
      <c r="G242" s="111"/>
      <c r="H242" s="100"/>
      <c r="I242" s="100"/>
      <c r="J242" s="100"/>
      <c r="K242" s="100"/>
      <c r="L242" s="100"/>
      <c r="M242" s="100"/>
      <c r="N242" s="100"/>
      <c r="O242" s="100"/>
      <c r="P242" s="101"/>
      <c r="Q242" s="100"/>
      <c r="R242" s="102"/>
      <c r="T242" s="99"/>
      <c r="U242" s="99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</row>
    <row r="243" spans="1:43" s="98" customFormat="1" ht="12.75">
      <c r="A243" s="100"/>
      <c r="B243" s="177"/>
      <c r="C243" s="100"/>
      <c r="D243" s="100"/>
      <c r="E243" s="100"/>
      <c r="F243" s="100"/>
      <c r="G243" s="111"/>
      <c r="H243" s="100"/>
      <c r="I243" s="100"/>
      <c r="J243" s="100"/>
      <c r="K243" s="100"/>
      <c r="L243" s="100"/>
      <c r="M243" s="100"/>
      <c r="N243" s="100"/>
      <c r="O243" s="100"/>
      <c r="P243" s="101"/>
      <c r="Q243" s="100"/>
      <c r="R243" s="102"/>
      <c r="T243" s="99"/>
      <c r="U243" s="99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</row>
    <row r="244" spans="1:43" s="98" customFormat="1" ht="12.75">
      <c r="A244" s="100"/>
      <c r="B244" s="177"/>
      <c r="C244" s="100"/>
      <c r="D244" s="100"/>
      <c r="E244" s="100"/>
      <c r="F244" s="100"/>
      <c r="G244" s="111"/>
      <c r="H244" s="100"/>
      <c r="I244" s="100"/>
      <c r="J244" s="100"/>
      <c r="K244" s="100"/>
      <c r="L244" s="100"/>
      <c r="M244" s="100"/>
      <c r="N244" s="100"/>
      <c r="O244" s="100"/>
      <c r="P244" s="101"/>
      <c r="Q244" s="100"/>
      <c r="R244" s="102"/>
      <c r="T244" s="99"/>
      <c r="U244" s="99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</row>
    <row r="245" spans="1:43" s="98" customFormat="1" ht="12.75">
      <c r="A245" s="100"/>
      <c r="B245" s="177"/>
      <c r="C245" s="100"/>
      <c r="D245" s="100"/>
      <c r="E245" s="100"/>
      <c r="F245" s="100"/>
      <c r="G245" s="111"/>
      <c r="H245" s="100"/>
      <c r="I245" s="100"/>
      <c r="J245" s="100"/>
      <c r="K245" s="100"/>
      <c r="L245" s="100"/>
      <c r="M245" s="100"/>
      <c r="N245" s="100"/>
      <c r="O245" s="100"/>
      <c r="P245" s="101"/>
      <c r="Q245" s="100"/>
      <c r="R245" s="102"/>
      <c r="T245" s="99"/>
      <c r="U245" s="99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</row>
    <row r="246" spans="1:43" s="98" customFormat="1" ht="12.75">
      <c r="A246" s="100"/>
      <c r="B246" s="177"/>
      <c r="C246" s="100"/>
      <c r="D246" s="100"/>
      <c r="E246" s="100"/>
      <c r="F246" s="100"/>
      <c r="G246" s="111"/>
      <c r="H246" s="100"/>
      <c r="I246" s="100"/>
      <c r="J246" s="100"/>
      <c r="K246" s="100"/>
      <c r="L246" s="100"/>
      <c r="M246" s="100"/>
      <c r="N246" s="100"/>
      <c r="O246" s="100"/>
      <c r="P246" s="101"/>
      <c r="Q246" s="100"/>
      <c r="R246" s="102"/>
      <c r="T246" s="99"/>
      <c r="U246" s="99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</row>
    <row r="247" spans="1:43" s="98" customFormat="1" ht="12.75">
      <c r="A247" s="100"/>
      <c r="B247" s="177"/>
      <c r="C247" s="100"/>
      <c r="D247" s="100"/>
      <c r="E247" s="100"/>
      <c r="F247" s="100"/>
      <c r="G247" s="111"/>
      <c r="H247" s="100"/>
      <c r="I247" s="100"/>
      <c r="J247" s="100"/>
      <c r="K247" s="100"/>
      <c r="L247" s="100"/>
      <c r="M247" s="100"/>
      <c r="N247" s="100"/>
      <c r="O247" s="100"/>
      <c r="P247" s="101"/>
      <c r="Q247" s="100"/>
      <c r="R247" s="102"/>
      <c r="T247" s="99"/>
      <c r="U247" s="99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</row>
    <row r="248" spans="1:43" s="98" customFormat="1" ht="12.75">
      <c r="A248" s="100"/>
      <c r="B248" s="177"/>
      <c r="C248" s="100"/>
      <c r="D248" s="100"/>
      <c r="E248" s="100"/>
      <c r="F248" s="100"/>
      <c r="G248" s="111"/>
      <c r="H248" s="100"/>
      <c r="I248" s="100"/>
      <c r="J248" s="100"/>
      <c r="K248" s="100"/>
      <c r="L248" s="100"/>
      <c r="M248" s="100"/>
      <c r="N248" s="100"/>
      <c r="O248" s="100"/>
      <c r="P248" s="101"/>
      <c r="Q248" s="100"/>
      <c r="R248" s="102"/>
      <c r="T248" s="99"/>
      <c r="U248" s="99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</row>
    <row r="249" spans="1:43" s="98" customFormat="1" ht="12.75">
      <c r="A249" s="100"/>
      <c r="B249" s="177"/>
      <c r="C249" s="100"/>
      <c r="D249" s="100"/>
      <c r="E249" s="100"/>
      <c r="F249" s="100"/>
      <c r="G249" s="111"/>
      <c r="H249" s="100"/>
      <c r="I249" s="100"/>
      <c r="J249" s="100"/>
      <c r="K249" s="100"/>
      <c r="L249" s="100"/>
      <c r="M249" s="100"/>
      <c r="N249" s="100"/>
      <c r="O249" s="100"/>
      <c r="P249" s="101"/>
      <c r="Q249" s="100"/>
      <c r="R249" s="102"/>
      <c r="T249" s="99"/>
      <c r="U249" s="99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</row>
    <row r="250" spans="1:43" s="98" customFormat="1" ht="12.75">
      <c r="A250" s="100"/>
      <c r="B250" s="177"/>
      <c r="C250" s="100"/>
      <c r="D250" s="100"/>
      <c r="E250" s="100"/>
      <c r="F250" s="100"/>
      <c r="G250" s="111"/>
      <c r="H250" s="100"/>
      <c r="I250" s="100"/>
      <c r="J250" s="100"/>
      <c r="K250" s="100"/>
      <c r="L250" s="100"/>
      <c r="M250" s="100"/>
      <c r="N250" s="100"/>
      <c r="O250" s="100"/>
      <c r="P250" s="101"/>
      <c r="Q250" s="100"/>
      <c r="R250" s="102"/>
      <c r="T250" s="99"/>
      <c r="U250" s="99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</row>
    <row r="251" spans="1:43" s="98" customFormat="1" ht="12.75">
      <c r="A251" s="100"/>
      <c r="B251" s="177"/>
      <c r="C251" s="100"/>
      <c r="D251" s="100"/>
      <c r="E251" s="100"/>
      <c r="F251" s="100"/>
      <c r="G251" s="111"/>
      <c r="H251" s="100"/>
      <c r="I251" s="100"/>
      <c r="J251" s="100"/>
      <c r="K251" s="100"/>
      <c r="L251" s="100"/>
      <c r="M251" s="100"/>
      <c r="N251" s="100"/>
      <c r="O251" s="100"/>
      <c r="P251" s="101"/>
      <c r="Q251" s="100"/>
      <c r="R251" s="102"/>
      <c r="T251" s="99"/>
      <c r="U251" s="99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</row>
    <row r="252" spans="1:43" s="98" customFormat="1" ht="12.75">
      <c r="A252" s="100"/>
      <c r="B252" s="177"/>
      <c r="C252" s="100"/>
      <c r="D252" s="100"/>
      <c r="E252" s="100"/>
      <c r="F252" s="100"/>
      <c r="G252" s="111"/>
      <c r="H252" s="100"/>
      <c r="I252" s="100"/>
      <c r="J252" s="100"/>
      <c r="K252" s="100"/>
      <c r="L252" s="100"/>
      <c r="M252" s="100"/>
      <c r="N252" s="100"/>
      <c r="O252" s="100"/>
      <c r="P252" s="101"/>
      <c r="Q252" s="100"/>
      <c r="R252" s="102"/>
      <c r="T252" s="99"/>
      <c r="U252" s="99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</row>
    <row r="253" spans="1:43" s="98" customFormat="1" ht="12.75">
      <c r="A253" s="100"/>
      <c r="B253" s="177"/>
      <c r="C253" s="100"/>
      <c r="D253" s="100"/>
      <c r="E253" s="100"/>
      <c r="F253" s="100"/>
      <c r="G253" s="111"/>
      <c r="H253" s="100"/>
      <c r="I253" s="100"/>
      <c r="J253" s="100"/>
      <c r="K253" s="100"/>
      <c r="L253" s="100"/>
      <c r="M253" s="100"/>
      <c r="N253" s="100"/>
      <c r="O253" s="100"/>
      <c r="P253" s="101"/>
      <c r="Q253" s="100"/>
      <c r="R253" s="102"/>
      <c r="T253" s="99"/>
      <c r="U253" s="99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</row>
    <row r="254" spans="1:43" s="98" customFormat="1" ht="12.75">
      <c r="A254" s="100"/>
      <c r="B254" s="177"/>
      <c r="C254" s="100"/>
      <c r="D254" s="100"/>
      <c r="E254" s="100"/>
      <c r="F254" s="100"/>
      <c r="G254" s="111"/>
      <c r="H254" s="100"/>
      <c r="I254" s="100"/>
      <c r="J254" s="100"/>
      <c r="K254" s="100"/>
      <c r="L254" s="100"/>
      <c r="M254" s="100"/>
      <c r="N254" s="100"/>
      <c r="O254" s="100"/>
      <c r="P254" s="101"/>
      <c r="Q254" s="100"/>
      <c r="R254" s="102"/>
      <c r="T254" s="99"/>
      <c r="U254" s="99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</row>
    <row r="255" spans="1:43" s="98" customFormat="1" ht="12.75">
      <c r="A255" s="100"/>
      <c r="B255" s="177"/>
      <c r="C255" s="100"/>
      <c r="D255" s="100"/>
      <c r="E255" s="100"/>
      <c r="F255" s="100"/>
      <c r="G255" s="111"/>
      <c r="H255" s="100"/>
      <c r="I255" s="100"/>
      <c r="J255" s="100"/>
      <c r="K255" s="100"/>
      <c r="L255" s="100"/>
      <c r="M255" s="100"/>
      <c r="N255" s="100"/>
      <c r="O255" s="100"/>
      <c r="P255" s="101"/>
      <c r="Q255" s="100"/>
      <c r="R255" s="102"/>
      <c r="T255" s="99"/>
      <c r="U255" s="99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</row>
    <row r="256" spans="1:43" s="98" customFormat="1" ht="12.75">
      <c r="A256" s="100"/>
      <c r="B256" s="177"/>
      <c r="C256" s="100"/>
      <c r="D256" s="100"/>
      <c r="E256" s="100"/>
      <c r="F256" s="100"/>
      <c r="G256" s="111"/>
      <c r="H256" s="100"/>
      <c r="I256" s="100"/>
      <c r="J256" s="100"/>
      <c r="K256" s="100"/>
      <c r="L256" s="100"/>
      <c r="M256" s="100"/>
      <c r="N256" s="100"/>
      <c r="O256" s="100"/>
      <c r="P256" s="101"/>
      <c r="Q256" s="100"/>
      <c r="R256" s="102"/>
      <c r="T256" s="99"/>
      <c r="U256" s="99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</row>
    <row r="257" spans="1:43" s="98" customFormat="1" ht="12.75">
      <c r="A257" s="100"/>
      <c r="B257" s="177"/>
      <c r="C257" s="100"/>
      <c r="D257" s="100"/>
      <c r="E257" s="100"/>
      <c r="F257" s="100"/>
      <c r="G257" s="111"/>
      <c r="H257" s="100"/>
      <c r="I257" s="100"/>
      <c r="J257" s="100"/>
      <c r="K257" s="100"/>
      <c r="L257" s="100"/>
      <c r="M257" s="100"/>
      <c r="N257" s="100"/>
      <c r="O257" s="100"/>
      <c r="P257" s="101"/>
      <c r="Q257" s="100"/>
      <c r="R257" s="102"/>
      <c r="T257" s="99"/>
      <c r="U257" s="99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</row>
    <row r="258" spans="1:43" s="98" customFormat="1" ht="12.75">
      <c r="A258" s="100"/>
      <c r="B258" s="177"/>
      <c r="C258" s="100"/>
      <c r="D258" s="100"/>
      <c r="E258" s="100"/>
      <c r="F258" s="100"/>
      <c r="G258" s="111"/>
      <c r="H258" s="100"/>
      <c r="I258" s="100"/>
      <c r="J258" s="100"/>
      <c r="K258" s="100"/>
      <c r="L258" s="100"/>
      <c r="M258" s="100"/>
      <c r="N258" s="100"/>
      <c r="O258" s="100"/>
      <c r="P258" s="101"/>
      <c r="Q258" s="100"/>
      <c r="R258" s="102"/>
      <c r="T258" s="99"/>
      <c r="U258" s="99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</row>
    <row r="259" spans="1:43" s="98" customFormat="1" ht="12.75">
      <c r="A259" s="100"/>
      <c r="B259" s="177"/>
      <c r="C259" s="100"/>
      <c r="D259" s="100"/>
      <c r="E259" s="100"/>
      <c r="F259" s="100"/>
      <c r="G259" s="111"/>
      <c r="H259" s="100"/>
      <c r="I259" s="100"/>
      <c r="J259" s="100"/>
      <c r="K259" s="100"/>
      <c r="L259" s="100"/>
      <c r="M259" s="100"/>
      <c r="N259" s="100"/>
      <c r="O259" s="100"/>
      <c r="P259" s="101"/>
      <c r="Q259" s="100"/>
      <c r="R259" s="102"/>
      <c r="T259" s="99"/>
      <c r="U259" s="99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</row>
    <row r="260" spans="1:43" s="98" customFormat="1" ht="12.75">
      <c r="A260" s="100"/>
      <c r="B260" s="177"/>
      <c r="C260" s="100"/>
      <c r="D260" s="100"/>
      <c r="E260" s="100"/>
      <c r="F260" s="100"/>
      <c r="G260" s="111"/>
      <c r="H260" s="100"/>
      <c r="I260" s="100"/>
      <c r="J260" s="100"/>
      <c r="K260" s="100"/>
      <c r="L260" s="100"/>
      <c r="M260" s="100"/>
      <c r="N260" s="100"/>
      <c r="O260" s="100"/>
      <c r="P260" s="101"/>
      <c r="Q260" s="100"/>
      <c r="R260" s="102"/>
      <c r="T260" s="99"/>
      <c r="U260" s="99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</row>
    <row r="261" spans="1:43" s="98" customFormat="1" ht="12.75">
      <c r="A261" s="100"/>
      <c r="B261" s="177"/>
      <c r="C261" s="100"/>
      <c r="D261" s="100"/>
      <c r="E261" s="100"/>
      <c r="F261" s="100"/>
      <c r="G261" s="111"/>
      <c r="H261" s="100"/>
      <c r="I261" s="100"/>
      <c r="J261" s="100"/>
      <c r="K261" s="100"/>
      <c r="L261" s="100"/>
      <c r="M261" s="100"/>
      <c r="N261" s="100"/>
      <c r="O261" s="100"/>
      <c r="P261" s="101"/>
      <c r="Q261" s="100"/>
      <c r="R261" s="102"/>
      <c r="T261" s="99"/>
      <c r="U261" s="99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</row>
    <row r="262" spans="1:43" s="98" customFormat="1" ht="12.75">
      <c r="A262" s="100"/>
      <c r="B262" s="177"/>
      <c r="C262" s="100"/>
      <c r="D262" s="100"/>
      <c r="E262" s="100"/>
      <c r="F262" s="100"/>
      <c r="G262" s="111"/>
      <c r="H262" s="100"/>
      <c r="I262" s="100"/>
      <c r="J262" s="100"/>
      <c r="K262" s="100"/>
      <c r="L262" s="100"/>
      <c r="M262" s="100"/>
      <c r="N262" s="100"/>
      <c r="O262" s="100"/>
      <c r="P262" s="101"/>
      <c r="Q262" s="100"/>
      <c r="R262" s="102"/>
      <c r="T262" s="99"/>
      <c r="U262" s="99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</row>
    <row r="263" spans="1:43" s="98" customFormat="1" ht="12.75">
      <c r="A263" s="100"/>
      <c r="B263" s="177"/>
      <c r="C263" s="100"/>
      <c r="D263" s="100"/>
      <c r="E263" s="100"/>
      <c r="F263" s="100"/>
      <c r="G263" s="111"/>
      <c r="H263" s="100"/>
      <c r="I263" s="100"/>
      <c r="J263" s="100"/>
      <c r="K263" s="100"/>
      <c r="L263" s="100"/>
      <c r="M263" s="100"/>
      <c r="N263" s="100"/>
      <c r="O263" s="100"/>
      <c r="P263" s="101"/>
      <c r="Q263" s="100"/>
      <c r="R263" s="102"/>
      <c r="T263" s="99"/>
      <c r="U263" s="99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</row>
    <row r="264" spans="1:43" s="98" customFormat="1" ht="12.75">
      <c r="A264" s="100"/>
      <c r="B264" s="177"/>
      <c r="C264" s="100"/>
      <c r="D264" s="100"/>
      <c r="E264" s="100"/>
      <c r="F264" s="100"/>
      <c r="G264" s="111"/>
      <c r="H264" s="100"/>
      <c r="I264" s="100"/>
      <c r="J264" s="100"/>
      <c r="K264" s="100"/>
      <c r="L264" s="100"/>
      <c r="M264" s="100"/>
      <c r="N264" s="100"/>
      <c r="O264" s="100"/>
      <c r="P264" s="101"/>
      <c r="Q264" s="100"/>
      <c r="R264" s="102"/>
      <c r="T264" s="99"/>
      <c r="U264" s="99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</row>
    <row r="265" spans="1:43" s="98" customFormat="1" ht="12.75">
      <c r="A265" s="100"/>
      <c r="B265" s="177"/>
      <c r="C265" s="100"/>
      <c r="D265" s="100"/>
      <c r="E265" s="100"/>
      <c r="F265" s="100"/>
      <c r="G265" s="111"/>
      <c r="H265" s="100"/>
      <c r="I265" s="100"/>
      <c r="J265" s="100"/>
      <c r="K265" s="100"/>
      <c r="L265" s="100"/>
      <c r="M265" s="100"/>
      <c r="N265" s="100"/>
      <c r="O265" s="100"/>
      <c r="P265" s="101"/>
      <c r="Q265" s="100"/>
      <c r="R265" s="102"/>
      <c r="T265" s="99"/>
      <c r="U265" s="99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</row>
    <row r="266" spans="1:43" s="98" customFormat="1" ht="12.75">
      <c r="A266" s="100"/>
      <c r="B266" s="177"/>
      <c r="C266" s="100"/>
      <c r="D266" s="100"/>
      <c r="E266" s="100"/>
      <c r="F266" s="100"/>
      <c r="G266" s="111"/>
      <c r="H266" s="100"/>
      <c r="I266" s="100"/>
      <c r="J266" s="100"/>
      <c r="K266" s="100"/>
      <c r="L266" s="100"/>
      <c r="M266" s="100"/>
      <c r="N266" s="100"/>
      <c r="O266" s="100"/>
      <c r="P266" s="101"/>
      <c r="Q266" s="100"/>
      <c r="R266" s="102"/>
      <c r="T266" s="99"/>
      <c r="U266" s="99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</row>
    <row r="267" spans="1:43" s="98" customFormat="1" ht="12.75">
      <c r="A267" s="100"/>
      <c r="B267" s="177"/>
      <c r="C267" s="100"/>
      <c r="D267" s="100"/>
      <c r="E267" s="100"/>
      <c r="F267" s="100"/>
      <c r="G267" s="111"/>
      <c r="H267" s="100"/>
      <c r="I267" s="100"/>
      <c r="J267" s="100"/>
      <c r="K267" s="100"/>
      <c r="L267" s="100"/>
      <c r="M267" s="100"/>
      <c r="N267" s="100"/>
      <c r="O267" s="100"/>
      <c r="P267" s="101"/>
      <c r="Q267" s="100"/>
      <c r="R267" s="102"/>
      <c r="T267" s="99"/>
      <c r="U267" s="99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</row>
    <row r="268" spans="1:43" s="98" customFormat="1" ht="12.75">
      <c r="A268" s="100"/>
      <c r="B268" s="177"/>
      <c r="C268" s="100"/>
      <c r="D268" s="100"/>
      <c r="E268" s="100"/>
      <c r="F268" s="100"/>
      <c r="G268" s="111"/>
      <c r="H268" s="100"/>
      <c r="I268" s="100"/>
      <c r="J268" s="100"/>
      <c r="K268" s="100"/>
      <c r="L268" s="100"/>
      <c r="M268" s="100"/>
      <c r="N268" s="100"/>
      <c r="O268" s="100"/>
      <c r="P268" s="101"/>
      <c r="Q268" s="100"/>
      <c r="R268" s="102"/>
      <c r="T268" s="99"/>
      <c r="U268" s="99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</row>
    <row r="269" spans="1:43" s="98" customFormat="1" ht="12.75">
      <c r="A269" s="100"/>
      <c r="B269" s="177"/>
      <c r="C269" s="100"/>
      <c r="D269" s="100"/>
      <c r="E269" s="100"/>
      <c r="F269" s="100"/>
      <c r="G269" s="111"/>
      <c r="H269" s="100"/>
      <c r="I269" s="100"/>
      <c r="J269" s="100"/>
      <c r="K269" s="100"/>
      <c r="L269" s="100"/>
      <c r="M269" s="100"/>
      <c r="N269" s="100"/>
      <c r="O269" s="100"/>
      <c r="P269" s="101"/>
      <c r="Q269" s="100"/>
      <c r="R269" s="102"/>
      <c r="T269" s="99"/>
      <c r="U269" s="99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</row>
    <row r="270" spans="1:43" s="98" customFormat="1" ht="12.75">
      <c r="A270" s="100"/>
      <c r="B270" s="177"/>
      <c r="C270" s="100"/>
      <c r="D270" s="100"/>
      <c r="E270" s="100"/>
      <c r="F270" s="100"/>
      <c r="G270" s="111"/>
      <c r="H270" s="100"/>
      <c r="I270" s="100"/>
      <c r="J270" s="100"/>
      <c r="K270" s="100"/>
      <c r="L270" s="100"/>
      <c r="M270" s="100"/>
      <c r="N270" s="100"/>
      <c r="O270" s="100"/>
      <c r="P270" s="101"/>
      <c r="Q270" s="100"/>
      <c r="R270" s="102"/>
      <c r="T270" s="99"/>
      <c r="U270" s="99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</row>
    <row r="271" spans="1:43" s="98" customFormat="1" ht="12.75">
      <c r="A271" s="100"/>
      <c r="B271" s="177"/>
      <c r="C271" s="100"/>
      <c r="D271" s="100"/>
      <c r="E271" s="100"/>
      <c r="F271" s="100"/>
      <c r="G271" s="111"/>
      <c r="H271" s="100"/>
      <c r="I271" s="100"/>
      <c r="J271" s="100"/>
      <c r="K271" s="100"/>
      <c r="L271" s="100"/>
      <c r="M271" s="100"/>
      <c r="N271" s="100"/>
      <c r="O271" s="100"/>
      <c r="P271" s="101"/>
      <c r="Q271" s="100"/>
      <c r="R271" s="102"/>
      <c r="T271" s="99"/>
      <c r="U271" s="99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</row>
    <row r="272" spans="1:43" s="98" customFormat="1" ht="12.75">
      <c r="A272" s="100"/>
      <c r="B272" s="177"/>
      <c r="C272" s="100"/>
      <c r="D272" s="100"/>
      <c r="E272" s="100"/>
      <c r="F272" s="100"/>
      <c r="G272" s="111"/>
      <c r="H272" s="100"/>
      <c r="I272" s="100"/>
      <c r="J272" s="100"/>
      <c r="K272" s="100"/>
      <c r="L272" s="100"/>
      <c r="M272" s="100"/>
      <c r="N272" s="100"/>
      <c r="O272" s="100"/>
      <c r="P272" s="101"/>
      <c r="Q272" s="100"/>
      <c r="R272" s="102"/>
      <c r="T272" s="99"/>
      <c r="U272" s="99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</row>
    <row r="273" spans="1:43" s="98" customFormat="1" ht="12.75">
      <c r="A273" s="100"/>
      <c r="B273" s="177"/>
      <c r="C273" s="100"/>
      <c r="D273" s="100"/>
      <c r="E273" s="100"/>
      <c r="F273" s="100"/>
      <c r="G273" s="111"/>
      <c r="H273" s="100"/>
      <c r="I273" s="100"/>
      <c r="J273" s="100"/>
      <c r="K273" s="100"/>
      <c r="L273" s="100"/>
      <c r="M273" s="100"/>
      <c r="N273" s="100"/>
      <c r="O273" s="100"/>
      <c r="P273" s="101"/>
      <c r="Q273" s="100"/>
      <c r="R273" s="102"/>
      <c r="T273" s="99"/>
      <c r="U273" s="99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</row>
    <row r="274" spans="1:43" s="98" customFormat="1" ht="12.75">
      <c r="A274" s="100"/>
      <c r="B274" s="177"/>
      <c r="C274" s="100"/>
      <c r="D274" s="100"/>
      <c r="E274" s="100"/>
      <c r="F274" s="100"/>
      <c r="G274" s="111"/>
      <c r="H274" s="100"/>
      <c r="I274" s="100"/>
      <c r="J274" s="100"/>
      <c r="K274" s="100"/>
      <c r="L274" s="100"/>
      <c r="M274" s="100"/>
      <c r="N274" s="100"/>
      <c r="O274" s="100"/>
      <c r="P274" s="101"/>
      <c r="Q274" s="100"/>
      <c r="R274" s="102"/>
      <c r="T274" s="99"/>
      <c r="U274" s="99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</row>
    <row r="275" spans="1:43" s="98" customFormat="1" ht="12.75">
      <c r="A275" s="100"/>
      <c r="B275" s="177"/>
      <c r="C275" s="100"/>
      <c r="D275" s="100"/>
      <c r="E275" s="100"/>
      <c r="F275" s="100"/>
      <c r="G275" s="111"/>
      <c r="H275" s="100"/>
      <c r="I275" s="100"/>
      <c r="J275" s="100"/>
      <c r="K275" s="100"/>
      <c r="L275" s="100"/>
      <c r="M275" s="100"/>
      <c r="N275" s="100"/>
      <c r="O275" s="100"/>
      <c r="P275" s="101"/>
      <c r="Q275" s="100"/>
      <c r="R275" s="102"/>
      <c r="T275" s="99"/>
      <c r="U275" s="99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</row>
    <row r="276" spans="1:43" s="98" customFormat="1" ht="12.75">
      <c r="A276" s="100"/>
      <c r="B276" s="177"/>
      <c r="C276" s="100"/>
      <c r="D276" s="100"/>
      <c r="E276" s="100"/>
      <c r="F276" s="100"/>
      <c r="G276" s="111"/>
      <c r="H276" s="100"/>
      <c r="I276" s="100"/>
      <c r="J276" s="100"/>
      <c r="K276" s="100"/>
      <c r="L276" s="100"/>
      <c r="M276" s="100"/>
      <c r="N276" s="100"/>
      <c r="O276" s="100"/>
      <c r="P276" s="101"/>
      <c r="Q276" s="100"/>
      <c r="R276" s="102"/>
      <c r="T276" s="99"/>
      <c r="U276" s="99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</row>
    <row r="277" spans="1:43" s="98" customFormat="1" ht="12.75">
      <c r="A277" s="100"/>
      <c r="B277" s="177"/>
      <c r="C277" s="100"/>
      <c r="D277" s="100"/>
      <c r="E277" s="100"/>
      <c r="F277" s="100"/>
      <c r="G277" s="111"/>
      <c r="H277" s="100"/>
      <c r="I277" s="100"/>
      <c r="J277" s="100"/>
      <c r="K277" s="100"/>
      <c r="L277" s="100"/>
      <c r="M277" s="100"/>
      <c r="N277" s="100"/>
      <c r="O277" s="100"/>
      <c r="P277" s="101"/>
      <c r="Q277" s="100"/>
      <c r="R277" s="102"/>
      <c r="T277" s="99"/>
      <c r="U277" s="99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</row>
    <row r="278" spans="1:43" s="98" customFormat="1" ht="12.75">
      <c r="A278" s="100"/>
      <c r="B278" s="177"/>
      <c r="C278" s="100"/>
      <c r="D278" s="100"/>
      <c r="E278" s="100"/>
      <c r="F278" s="100"/>
      <c r="G278" s="111"/>
      <c r="H278" s="100"/>
      <c r="I278" s="100"/>
      <c r="J278" s="100"/>
      <c r="K278" s="100"/>
      <c r="L278" s="100"/>
      <c r="M278" s="100"/>
      <c r="N278" s="100"/>
      <c r="O278" s="100"/>
      <c r="P278" s="101"/>
      <c r="Q278" s="100"/>
      <c r="R278" s="102"/>
      <c r="T278" s="99"/>
      <c r="U278" s="99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</row>
    <row r="279" spans="1:43" s="98" customFormat="1" ht="12.75">
      <c r="A279" s="100"/>
      <c r="B279" s="177"/>
      <c r="C279" s="100"/>
      <c r="D279" s="100"/>
      <c r="E279" s="100"/>
      <c r="F279" s="100"/>
      <c r="G279" s="111"/>
      <c r="H279" s="100"/>
      <c r="I279" s="100"/>
      <c r="J279" s="100"/>
      <c r="K279" s="100"/>
      <c r="L279" s="100"/>
      <c r="M279" s="100"/>
      <c r="N279" s="100"/>
      <c r="O279" s="100"/>
      <c r="P279" s="101"/>
      <c r="Q279" s="100"/>
      <c r="R279" s="102"/>
      <c r="T279" s="99"/>
      <c r="U279" s="99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</row>
    <row r="280" spans="1:43" s="98" customFormat="1" ht="12.75">
      <c r="A280" s="100"/>
      <c r="B280" s="177"/>
      <c r="C280" s="100"/>
      <c r="D280" s="100"/>
      <c r="E280" s="100"/>
      <c r="F280" s="100"/>
      <c r="G280" s="111"/>
      <c r="H280" s="100"/>
      <c r="I280" s="100"/>
      <c r="J280" s="100"/>
      <c r="K280" s="100"/>
      <c r="L280" s="100"/>
      <c r="M280" s="100"/>
      <c r="N280" s="100"/>
      <c r="O280" s="100"/>
      <c r="P280" s="101"/>
      <c r="Q280" s="100"/>
      <c r="R280" s="102"/>
      <c r="T280" s="99"/>
      <c r="U280" s="99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</row>
    <row r="281" spans="1:43" s="98" customFormat="1" ht="12.75">
      <c r="A281" s="100"/>
      <c r="B281" s="177"/>
      <c r="C281" s="100"/>
      <c r="D281" s="100"/>
      <c r="E281" s="100"/>
      <c r="F281" s="100"/>
      <c r="G281" s="111"/>
      <c r="H281" s="100"/>
      <c r="I281" s="100"/>
      <c r="J281" s="100"/>
      <c r="K281" s="100"/>
      <c r="L281" s="100"/>
      <c r="M281" s="100"/>
      <c r="N281" s="100"/>
      <c r="O281" s="100"/>
      <c r="P281" s="101"/>
      <c r="Q281" s="100"/>
      <c r="R281" s="102"/>
      <c r="T281" s="99"/>
      <c r="U281" s="99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</row>
    <row r="282" spans="1:43" s="98" customFormat="1" ht="12.75">
      <c r="A282" s="100"/>
      <c r="B282" s="177"/>
      <c r="C282" s="100"/>
      <c r="D282" s="100"/>
      <c r="E282" s="100"/>
      <c r="F282" s="100"/>
      <c r="G282" s="111"/>
      <c r="H282" s="100"/>
      <c r="I282" s="100"/>
      <c r="J282" s="100"/>
      <c r="K282" s="100"/>
      <c r="L282" s="100"/>
      <c r="M282" s="100"/>
      <c r="N282" s="100"/>
      <c r="O282" s="100"/>
      <c r="P282" s="101"/>
      <c r="Q282" s="100"/>
      <c r="R282" s="102"/>
      <c r="T282" s="99"/>
      <c r="U282" s="99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</row>
    <row r="283" spans="1:43" s="98" customFormat="1" ht="12.75">
      <c r="A283" s="100"/>
      <c r="B283" s="177"/>
      <c r="C283" s="100"/>
      <c r="D283" s="100"/>
      <c r="E283" s="100"/>
      <c r="F283" s="100"/>
      <c r="G283" s="111"/>
      <c r="H283" s="100"/>
      <c r="I283" s="100"/>
      <c r="J283" s="100"/>
      <c r="K283" s="100"/>
      <c r="L283" s="100"/>
      <c r="M283" s="100"/>
      <c r="N283" s="100"/>
      <c r="O283" s="100"/>
      <c r="P283" s="101"/>
      <c r="Q283" s="100"/>
      <c r="R283" s="102"/>
      <c r="T283" s="99"/>
      <c r="U283" s="99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</row>
    <row r="284" spans="1:43" s="98" customFormat="1" ht="12.75">
      <c r="A284" s="100"/>
      <c r="B284" s="177"/>
      <c r="C284" s="100"/>
      <c r="D284" s="100"/>
      <c r="E284" s="100"/>
      <c r="F284" s="100"/>
      <c r="G284" s="111"/>
      <c r="H284" s="100"/>
      <c r="I284" s="100"/>
      <c r="J284" s="100"/>
      <c r="K284" s="100"/>
      <c r="L284" s="100"/>
      <c r="M284" s="100"/>
      <c r="N284" s="100"/>
      <c r="O284" s="100"/>
      <c r="P284" s="101"/>
      <c r="Q284" s="100"/>
      <c r="R284" s="102"/>
      <c r="T284" s="99"/>
      <c r="U284" s="99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</row>
    <row r="285" spans="1:43" s="98" customFormat="1" ht="12.75">
      <c r="A285" s="100"/>
      <c r="B285" s="177"/>
      <c r="C285" s="100"/>
      <c r="D285" s="100"/>
      <c r="E285" s="100"/>
      <c r="F285" s="100"/>
      <c r="G285" s="111"/>
      <c r="H285" s="100"/>
      <c r="I285" s="100"/>
      <c r="J285" s="100"/>
      <c r="K285" s="100"/>
      <c r="L285" s="100"/>
      <c r="M285" s="100"/>
      <c r="N285" s="100"/>
      <c r="O285" s="100"/>
      <c r="P285" s="101"/>
      <c r="Q285" s="100"/>
      <c r="R285" s="102"/>
      <c r="T285" s="99"/>
      <c r="U285" s="99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</row>
    <row r="286" spans="1:43" s="98" customFormat="1" ht="12.75">
      <c r="A286" s="100"/>
      <c r="B286" s="177"/>
      <c r="C286" s="100"/>
      <c r="D286" s="100"/>
      <c r="E286" s="100"/>
      <c r="F286" s="100"/>
      <c r="G286" s="111"/>
      <c r="H286" s="100"/>
      <c r="I286" s="100"/>
      <c r="J286" s="100"/>
      <c r="K286" s="100"/>
      <c r="L286" s="100"/>
      <c r="M286" s="100"/>
      <c r="N286" s="100"/>
      <c r="O286" s="100"/>
      <c r="P286" s="101"/>
      <c r="Q286" s="100"/>
      <c r="R286" s="102"/>
      <c r="T286" s="99"/>
      <c r="U286" s="99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</row>
    <row r="287" spans="1:43" s="98" customFormat="1" ht="12.75">
      <c r="A287" s="100"/>
      <c r="B287" s="177"/>
      <c r="C287" s="100"/>
      <c r="D287" s="100"/>
      <c r="E287" s="100"/>
      <c r="F287" s="100"/>
      <c r="G287" s="111"/>
      <c r="H287" s="100"/>
      <c r="I287" s="100"/>
      <c r="J287" s="100"/>
      <c r="K287" s="100"/>
      <c r="L287" s="100"/>
      <c r="M287" s="100"/>
      <c r="N287" s="100"/>
      <c r="O287" s="100"/>
      <c r="P287" s="101"/>
      <c r="Q287" s="100"/>
      <c r="R287" s="102"/>
      <c r="T287" s="99"/>
      <c r="U287" s="99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</row>
    <row r="288" spans="1:43" s="98" customFormat="1" ht="12.75">
      <c r="A288" s="100"/>
      <c r="B288" s="177"/>
      <c r="C288" s="100"/>
      <c r="D288" s="100"/>
      <c r="E288" s="100"/>
      <c r="F288" s="100"/>
      <c r="G288" s="111"/>
      <c r="H288" s="100"/>
      <c r="I288" s="100"/>
      <c r="J288" s="100"/>
      <c r="K288" s="100"/>
      <c r="L288" s="100"/>
      <c r="M288" s="100"/>
      <c r="N288" s="100"/>
      <c r="O288" s="100"/>
      <c r="P288" s="101"/>
      <c r="Q288" s="100"/>
      <c r="R288" s="102"/>
      <c r="T288" s="99"/>
      <c r="U288" s="99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</row>
    <row r="289" spans="1:43" s="98" customFormat="1" ht="12.75">
      <c r="A289" s="100"/>
      <c r="B289" s="177"/>
      <c r="C289" s="100"/>
      <c r="D289" s="100"/>
      <c r="E289" s="100"/>
      <c r="F289" s="100"/>
      <c r="G289" s="111"/>
      <c r="H289" s="100"/>
      <c r="I289" s="100"/>
      <c r="J289" s="100"/>
      <c r="K289" s="100"/>
      <c r="L289" s="100"/>
      <c r="M289" s="100"/>
      <c r="N289" s="100"/>
      <c r="O289" s="100"/>
      <c r="P289" s="101"/>
      <c r="Q289" s="100"/>
      <c r="R289" s="102"/>
      <c r="T289" s="99"/>
      <c r="U289" s="99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</row>
    <row r="290" spans="1:43" s="98" customFormat="1" ht="12.75">
      <c r="A290" s="100"/>
      <c r="B290" s="177"/>
      <c r="C290" s="100"/>
      <c r="D290" s="100"/>
      <c r="E290" s="100"/>
      <c r="F290" s="100"/>
      <c r="G290" s="111"/>
      <c r="H290" s="100"/>
      <c r="I290" s="100"/>
      <c r="J290" s="100"/>
      <c r="K290" s="100"/>
      <c r="L290" s="100"/>
      <c r="M290" s="100"/>
      <c r="N290" s="100"/>
      <c r="O290" s="100"/>
      <c r="P290" s="101"/>
      <c r="Q290" s="100"/>
      <c r="R290" s="102"/>
      <c r="T290" s="99"/>
      <c r="U290" s="99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</row>
    <row r="291" spans="1:43" s="98" customFormat="1" ht="12.75">
      <c r="A291" s="100"/>
      <c r="B291" s="177"/>
      <c r="C291" s="100"/>
      <c r="D291" s="100"/>
      <c r="E291" s="100"/>
      <c r="F291" s="100"/>
      <c r="G291" s="111"/>
      <c r="H291" s="100"/>
      <c r="I291" s="100"/>
      <c r="J291" s="100"/>
      <c r="K291" s="100"/>
      <c r="L291" s="100"/>
      <c r="M291" s="100"/>
      <c r="N291" s="100"/>
      <c r="O291" s="100"/>
      <c r="P291" s="101"/>
      <c r="Q291" s="100"/>
      <c r="R291" s="102"/>
      <c r="T291" s="99"/>
      <c r="U291" s="99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</row>
    <row r="292" spans="1:43" s="98" customFormat="1" ht="12.75">
      <c r="A292" s="100"/>
      <c r="B292" s="177"/>
      <c r="C292" s="100"/>
      <c r="D292" s="100"/>
      <c r="E292" s="100"/>
      <c r="F292" s="100"/>
      <c r="G292" s="111"/>
      <c r="H292" s="100"/>
      <c r="I292" s="100"/>
      <c r="J292" s="100"/>
      <c r="K292" s="100"/>
      <c r="L292" s="100"/>
      <c r="M292" s="100"/>
      <c r="N292" s="100"/>
      <c r="O292" s="100"/>
      <c r="P292" s="101"/>
      <c r="Q292" s="100"/>
      <c r="R292" s="102"/>
      <c r="T292" s="99"/>
      <c r="U292" s="99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</row>
  </sheetData>
  <sheetProtection/>
  <mergeCells count="3">
    <mergeCell ref="A4:J4"/>
    <mergeCell ref="A2:J2"/>
    <mergeCell ref="A3:J3"/>
  </mergeCells>
  <hyperlinks>
    <hyperlink ref="A72" r:id="rId1" display="mark.mcclendon@tccd.edu"/>
  </hyperlinks>
  <printOptions horizontalCentered="1"/>
  <pageMargins left="0.75" right="0.25" top="0.25" bottom="0" header="0" footer="0"/>
  <pageSetup fitToHeight="1" fitToWidth="1" horizontalDpi="600" verticalDpi="600" orientation="portrait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2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92" customWidth="1"/>
    <col min="2" max="2" width="12.7109375" style="93" customWidth="1"/>
    <col min="3" max="3" width="12.7109375" style="92" customWidth="1"/>
    <col min="4" max="6" width="12.7109375" style="94" customWidth="1"/>
    <col min="7" max="7" width="12.7109375" style="95" customWidth="1"/>
    <col min="8" max="9" width="12.7109375" style="94" customWidth="1"/>
    <col min="10" max="10" width="12.7109375" style="96" customWidth="1"/>
    <col min="11" max="11" width="14.7109375" style="94" customWidth="1"/>
    <col min="12" max="12" width="16.421875" style="92" customWidth="1"/>
    <col min="13" max="13" width="15.140625" style="92" customWidth="1"/>
    <col min="14" max="14" width="24.140625" style="92" customWidth="1"/>
    <col min="15" max="15" width="18.7109375" style="92" customWidth="1"/>
    <col min="16" max="16" width="18.140625" style="97" customWidth="1"/>
    <col min="17" max="17" width="16.28125" style="92" bestFit="1" customWidth="1"/>
    <col min="18" max="18" width="18.140625" style="98" bestFit="1" customWidth="1"/>
    <col min="19" max="19" width="17.00390625" style="98" customWidth="1"/>
    <col min="20" max="20" width="17.7109375" style="99" customWidth="1"/>
    <col min="21" max="21" width="18.00390625" style="99" bestFit="1" customWidth="1"/>
    <col min="22" max="22" width="16.7109375" style="92" customWidth="1"/>
    <col min="23" max="23" width="12.57421875" style="92" customWidth="1"/>
    <col min="24" max="24" width="13.421875" style="92" customWidth="1"/>
    <col min="25" max="25" width="14.421875" style="92" customWidth="1"/>
    <col min="26" max="16384" width="12.57421875" style="92" customWidth="1"/>
  </cols>
  <sheetData>
    <row r="1" ht="12.75">
      <c r="J1" s="94"/>
    </row>
    <row r="2" ht="12.75">
      <c r="J2" s="94"/>
    </row>
    <row r="3" spans="1:10" ht="12.75" customHeight="1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 customHeight="1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23" ht="12.75" customHeight="1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  <c r="K5" s="100"/>
      <c r="L5" s="100"/>
      <c r="M5" s="100"/>
      <c r="N5" s="100"/>
      <c r="O5" s="100"/>
      <c r="P5" s="101"/>
      <c r="Q5" s="100"/>
      <c r="R5" s="102"/>
      <c r="S5" s="102"/>
      <c r="T5" s="102"/>
      <c r="U5" s="102"/>
      <c r="V5" s="100"/>
      <c r="W5" s="100"/>
    </row>
    <row r="6" spans="1:23" ht="12.75" customHeight="1">
      <c r="A6" s="238">
        <v>41820</v>
      </c>
      <c r="B6" s="239"/>
      <c r="C6" s="239"/>
      <c r="D6" s="239"/>
      <c r="E6" s="239"/>
      <c r="F6" s="239"/>
      <c r="G6" s="239"/>
      <c r="H6" s="239"/>
      <c r="I6" s="239"/>
      <c r="J6" s="239"/>
      <c r="K6" s="100"/>
      <c r="L6" s="100"/>
      <c r="M6" s="100"/>
      <c r="N6" s="100"/>
      <c r="O6" s="100"/>
      <c r="P6" s="101"/>
      <c r="Q6" s="100"/>
      <c r="R6" s="102"/>
      <c r="S6" s="102"/>
      <c r="T6" s="102"/>
      <c r="U6" s="102"/>
      <c r="V6" s="100"/>
      <c r="W6" s="100"/>
    </row>
    <row r="7" spans="1:23" ht="12.75" customHeight="1">
      <c r="A7" s="15"/>
      <c r="B7" s="16"/>
      <c r="C7" s="15"/>
      <c r="D7" s="17"/>
      <c r="E7" s="17"/>
      <c r="F7" s="17"/>
      <c r="G7" s="18"/>
      <c r="H7" s="17"/>
      <c r="I7" s="17"/>
      <c r="J7" s="17"/>
      <c r="K7" s="100"/>
      <c r="L7" s="100"/>
      <c r="M7" s="100"/>
      <c r="N7" s="100"/>
      <c r="O7" s="100"/>
      <c r="P7" s="101"/>
      <c r="Q7" s="100"/>
      <c r="R7" s="102"/>
      <c r="S7" s="102"/>
      <c r="T7" s="102"/>
      <c r="U7" s="102"/>
      <c r="V7" s="100"/>
      <c r="W7" s="100"/>
    </row>
    <row r="8" spans="1:23" ht="12.75" customHeight="1">
      <c r="A8" s="15"/>
      <c r="B8" s="16"/>
      <c r="C8" s="15"/>
      <c r="D8" s="17"/>
      <c r="E8" s="17"/>
      <c r="F8" s="17"/>
      <c r="G8" s="18"/>
      <c r="H8" s="17"/>
      <c r="I8" s="17"/>
      <c r="J8" s="17"/>
      <c r="K8" s="100"/>
      <c r="L8" s="100"/>
      <c r="M8" s="100"/>
      <c r="N8" s="100"/>
      <c r="O8" s="100"/>
      <c r="P8" s="103"/>
      <c r="Q8" s="100"/>
      <c r="R8" s="102"/>
      <c r="S8" s="102"/>
      <c r="T8" s="102"/>
      <c r="U8" s="102"/>
      <c r="V8" s="100"/>
      <c r="W8" s="100"/>
    </row>
    <row r="9" spans="1:23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  <c r="K9" s="100"/>
      <c r="L9" s="100"/>
      <c r="M9" s="100"/>
      <c r="N9" s="100"/>
      <c r="O9" s="100"/>
      <c r="P9" s="101"/>
      <c r="Q9" s="100"/>
      <c r="R9" s="102"/>
      <c r="S9" s="102"/>
      <c r="T9" s="102"/>
      <c r="U9" s="102"/>
      <c r="V9" s="100"/>
      <c r="W9" s="100"/>
    </row>
    <row r="10" spans="1:23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  <c r="K10" s="100"/>
      <c r="L10" s="100"/>
      <c r="M10" s="100"/>
      <c r="N10" s="100"/>
      <c r="O10" s="100"/>
      <c r="P10" s="101"/>
      <c r="Q10" s="100"/>
      <c r="R10" s="102"/>
      <c r="S10" s="102"/>
      <c r="T10" s="102"/>
      <c r="U10" s="102"/>
      <c r="V10" s="100"/>
      <c r="W10" s="100"/>
    </row>
    <row r="11" spans="1:23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  <c r="K11" s="100"/>
      <c r="L11" s="100"/>
      <c r="M11" s="100"/>
      <c r="N11" s="100"/>
      <c r="O11" s="100"/>
      <c r="P11" s="106"/>
      <c r="Q11" s="100"/>
      <c r="R11" s="102"/>
      <c r="S11" s="102"/>
      <c r="T11" s="102"/>
      <c r="U11" s="102"/>
      <c r="V11" s="100"/>
      <c r="W11" s="100"/>
    </row>
    <row r="12" spans="1:23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  <c r="K12" s="101"/>
      <c r="L12" s="100"/>
      <c r="M12" s="100"/>
      <c r="N12" s="100"/>
      <c r="O12" s="100"/>
      <c r="P12" s="101"/>
      <c r="Q12" s="100"/>
      <c r="R12" s="102"/>
      <c r="S12" s="102"/>
      <c r="T12" s="102"/>
      <c r="U12" s="102"/>
      <c r="V12" s="100"/>
      <c r="W12" s="100"/>
    </row>
    <row r="13" spans="1:23" ht="12.75" customHeight="1">
      <c r="A13" s="11" t="s">
        <v>12</v>
      </c>
      <c r="B13" s="12" t="s">
        <v>13</v>
      </c>
      <c r="C13" s="13" t="s">
        <v>6</v>
      </c>
      <c r="D13" s="5">
        <v>41790</v>
      </c>
      <c r="E13" s="5" t="s">
        <v>8</v>
      </c>
      <c r="F13" s="5">
        <f>A6</f>
        <v>41820</v>
      </c>
      <c r="G13" s="5">
        <f>D13</f>
        <v>41790</v>
      </c>
      <c r="H13" s="5" t="s">
        <v>8</v>
      </c>
      <c r="I13" s="5">
        <f>F13</f>
        <v>41820</v>
      </c>
      <c r="J13" s="5">
        <f>+I13</f>
        <v>41820</v>
      </c>
      <c r="K13" s="101"/>
      <c r="L13" s="100"/>
      <c r="M13" s="100"/>
      <c r="N13" s="100"/>
      <c r="O13" s="100"/>
      <c r="P13" s="101"/>
      <c r="Q13" s="100"/>
      <c r="R13" s="102"/>
      <c r="S13" s="102"/>
      <c r="T13" s="102"/>
      <c r="U13" s="102"/>
      <c r="V13" s="100"/>
      <c r="W13" s="100"/>
    </row>
    <row r="14" spans="1:23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  <c r="K14" s="101"/>
      <c r="L14" s="100"/>
      <c r="M14" s="111"/>
      <c r="N14" s="100"/>
      <c r="O14" s="100"/>
      <c r="P14" s="101"/>
      <c r="Q14" s="100"/>
      <c r="R14" s="102"/>
      <c r="S14" s="102"/>
      <c r="T14" s="102"/>
      <c r="U14" s="102"/>
      <c r="V14" s="100"/>
      <c r="W14" s="100"/>
    </row>
    <row r="15" spans="1:42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  <c r="K15" s="101"/>
      <c r="L15" s="111"/>
      <c r="M15" s="111"/>
      <c r="N15" s="100"/>
      <c r="O15" s="100"/>
      <c r="P15" s="103"/>
      <c r="Q15" s="100"/>
      <c r="R15" s="116"/>
      <c r="S15" s="116"/>
      <c r="T15" s="116"/>
      <c r="U15" s="116"/>
      <c r="V15" s="100"/>
      <c r="W15" s="100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</row>
    <row r="16" spans="1:23" ht="12.75" customHeight="1">
      <c r="A16" s="15" t="s">
        <v>15</v>
      </c>
      <c r="B16" s="28"/>
      <c r="C16" s="30">
        <v>0.0002846327413953888</v>
      </c>
      <c r="D16" s="67">
        <v>38423812</v>
      </c>
      <c r="E16" s="67">
        <f>ROUND(SUM(F16-D16),0)</f>
        <v>-4399163</v>
      </c>
      <c r="F16" s="67">
        <v>34024649</v>
      </c>
      <c r="G16" s="67">
        <v>38423812</v>
      </c>
      <c r="H16" s="67">
        <f>E16</f>
        <v>-4399163</v>
      </c>
      <c r="I16" s="67">
        <f>+F16</f>
        <v>34024649</v>
      </c>
      <c r="J16" s="67">
        <v>0</v>
      </c>
      <c r="K16" s="121"/>
      <c r="L16" s="100"/>
      <c r="M16" s="100"/>
      <c r="N16" s="100"/>
      <c r="O16" s="100"/>
      <c r="P16" s="101"/>
      <c r="Q16" s="100"/>
      <c r="R16" s="102"/>
      <c r="S16" s="102"/>
      <c r="T16" s="102"/>
      <c r="U16" s="102"/>
      <c r="V16" s="100"/>
      <c r="W16" s="100"/>
    </row>
    <row r="17" spans="1:23" ht="12.75" customHeight="1">
      <c r="A17" s="20" t="s">
        <v>16</v>
      </c>
      <c r="B17" s="28"/>
      <c r="C17" s="68">
        <v>0.0003214717465036884</v>
      </c>
      <c r="D17" s="67">
        <v>37053852</v>
      </c>
      <c r="E17" s="67">
        <f>ROUND(SUM(F17-D17),0)</f>
        <v>-3101497</v>
      </c>
      <c r="F17" s="67">
        <v>33952355</v>
      </c>
      <c r="G17" s="67">
        <v>37053852</v>
      </c>
      <c r="H17" s="67">
        <f>E17</f>
        <v>-3101497</v>
      </c>
      <c r="I17" s="67">
        <f>+F17</f>
        <v>33952355</v>
      </c>
      <c r="J17" s="67">
        <v>0</v>
      </c>
      <c r="K17" s="121"/>
      <c r="L17" s="124"/>
      <c r="M17" s="124"/>
      <c r="N17" s="100"/>
      <c r="O17" s="100"/>
      <c r="P17" s="125"/>
      <c r="Q17" s="100"/>
      <c r="R17" s="102"/>
      <c r="S17" s="102"/>
      <c r="T17" s="102"/>
      <c r="U17" s="102"/>
      <c r="V17" s="100"/>
      <c r="W17" s="100"/>
    </row>
    <row r="18" spans="1:23" ht="12.75" customHeight="1">
      <c r="A18" s="74" t="s">
        <v>48</v>
      </c>
      <c r="B18" s="28"/>
      <c r="C18" s="68">
        <v>0.00039542580981064424</v>
      </c>
      <c r="D18" s="67">
        <v>32922</v>
      </c>
      <c r="E18" s="67">
        <f>ROUND(SUM(F18-D18),0)</f>
        <v>1</v>
      </c>
      <c r="F18" s="67">
        <v>32923</v>
      </c>
      <c r="G18" s="67">
        <v>32922</v>
      </c>
      <c r="H18" s="67">
        <f>E18</f>
        <v>1</v>
      </c>
      <c r="I18" s="67">
        <f>+F18</f>
        <v>32923</v>
      </c>
      <c r="J18" s="67">
        <v>0</v>
      </c>
      <c r="K18" s="127"/>
      <c r="L18" s="124"/>
      <c r="M18" s="124"/>
      <c r="N18" s="128"/>
      <c r="O18" s="100"/>
      <c r="P18" s="125"/>
      <c r="Q18" s="100"/>
      <c r="R18" s="129"/>
      <c r="S18" s="129"/>
      <c r="T18" s="129"/>
      <c r="U18" s="129"/>
      <c r="V18" s="100"/>
      <c r="W18" s="100"/>
    </row>
    <row r="19" spans="1:23" ht="12.75" customHeight="1">
      <c r="A19" s="74" t="s">
        <v>54</v>
      </c>
      <c r="B19" s="28"/>
      <c r="C19" s="68">
        <v>0.0012361763901376642</v>
      </c>
      <c r="D19" s="67">
        <v>41144386</v>
      </c>
      <c r="E19" s="67">
        <f>ROUND(SUM(F19-D19),0)</f>
        <v>-3196100</v>
      </c>
      <c r="F19" s="67">
        <v>37948286</v>
      </c>
      <c r="G19" s="67">
        <v>41144386</v>
      </c>
      <c r="H19" s="67">
        <f>E19</f>
        <v>-3196100</v>
      </c>
      <c r="I19" s="67">
        <f>+F19</f>
        <v>37948286</v>
      </c>
      <c r="J19" s="67">
        <v>0</v>
      </c>
      <c r="K19" s="121"/>
      <c r="L19" s="124"/>
      <c r="M19" s="124"/>
      <c r="N19" s="100"/>
      <c r="O19" s="100"/>
      <c r="P19" s="125"/>
      <c r="Q19" s="100"/>
      <c r="R19" s="129"/>
      <c r="S19" s="129"/>
      <c r="T19" s="129"/>
      <c r="U19" s="129"/>
      <c r="V19" s="100"/>
      <c r="W19" s="100"/>
    </row>
    <row r="20" spans="1:23" ht="12.75" customHeight="1">
      <c r="A20" s="74" t="s">
        <v>53</v>
      </c>
      <c r="B20" s="28"/>
      <c r="C20" s="68">
        <v>0.0095</v>
      </c>
      <c r="D20" s="67">
        <v>8193691</v>
      </c>
      <c r="E20" s="67">
        <f>ROUND(SUM(F20-D20),0)</f>
        <v>10466</v>
      </c>
      <c r="F20" s="67">
        <v>8204157</v>
      </c>
      <c r="G20" s="67">
        <v>8596265</v>
      </c>
      <c r="H20" s="67">
        <f>+I20-G20</f>
        <v>54737</v>
      </c>
      <c r="I20" s="67">
        <v>8651002</v>
      </c>
      <c r="J20" s="67">
        <v>10369</v>
      </c>
      <c r="K20" s="121"/>
      <c r="L20" s="124"/>
      <c r="M20" s="124"/>
      <c r="N20" s="100"/>
      <c r="O20" s="100"/>
      <c r="P20" s="125"/>
      <c r="Q20" s="100"/>
      <c r="R20" s="129"/>
      <c r="S20" s="129"/>
      <c r="T20" s="129"/>
      <c r="U20" s="129"/>
      <c r="V20" s="100"/>
      <c r="W20" s="100"/>
    </row>
    <row r="21" spans="1:23" ht="12.75" customHeight="1">
      <c r="A21" s="31" t="s">
        <v>17</v>
      </c>
      <c r="B21" s="32"/>
      <c r="C21" s="69"/>
      <c r="D21" s="33">
        <f>SUM(D16:D20)</f>
        <v>124848663</v>
      </c>
      <c r="E21" s="33">
        <f>ROUND(SUM(E16:E20),0)</f>
        <v>-10686293</v>
      </c>
      <c r="F21" s="33">
        <f>SUM(F16:F20)</f>
        <v>114162370</v>
      </c>
      <c r="G21" s="33">
        <f>SUM(G16:G20)</f>
        <v>125251237</v>
      </c>
      <c r="H21" s="33">
        <f>SUM(H16:H20)</f>
        <v>-10642022</v>
      </c>
      <c r="I21" s="33">
        <f>SUM(I16:I20)</f>
        <v>114609215</v>
      </c>
      <c r="J21" s="33">
        <f>SUM(J16:J20)</f>
        <v>10369</v>
      </c>
      <c r="K21" s="121"/>
      <c r="L21" s="124"/>
      <c r="M21" s="124"/>
      <c r="N21" s="100"/>
      <c r="O21" s="100"/>
      <c r="P21" s="125"/>
      <c r="Q21" s="100"/>
      <c r="R21" s="129"/>
      <c r="S21" s="129"/>
      <c r="T21" s="129"/>
      <c r="U21" s="129"/>
      <c r="V21" s="100"/>
      <c r="W21" s="100"/>
    </row>
    <row r="22" spans="1:23" ht="12.75" customHeight="1" hidden="1">
      <c r="A22" s="31"/>
      <c r="B22" s="32"/>
      <c r="C22" s="69"/>
      <c r="D22" s="34"/>
      <c r="E22" s="34"/>
      <c r="F22" s="34"/>
      <c r="G22" s="34"/>
      <c r="H22" s="34"/>
      <c r="I22" s="34"/>
      <c r="J22" s="34"/>
      <c r="K22" s="127"/>
      <c r="L22" s="124"/>
      <c r="M22" s="124"/>
      <c r="N22" s="100"/>
      <c r="O22" s="100"/>
      <c r="P22" s="125"/>
      <c r="Q22" s="100"/>
      <c r="R22" s="129"/>
      <c r="S22" s="129"/>
      <c r="T22" s="129"/>
      <c r="U22" s="129"/>
      <c r="V22" s="100"/>
      <c r="W22" s="100"/>
    </row>
    <row r="23" spans="1:33" s="133" customFormat="1" ht="12.75" customHeight="1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  <c r="K23" s="121"/>
      <c r="L23" s="124"/>
      <c r="M23" s="124"/>
      <c r="N23" s="100"/>
      <c r="O23" s="100"/>
      <c r="P23" s="125"/>
      <c r="Q23" s="100"/>
      <c r="R23" s="129"/>
      <c r="S23" s="129"/>
      <c r="T23" s="129"/>
      <c r="U23" s="129"/>
      <c r="V23" s="100"/>
      <c r="W23" s="10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</row>
    <row r="24" spans="1:33" s="117" customFormat="1" ht="12.75" customHeight="1" hidden="1">
      <c r="A24" s="74" t="s">
        <v>50</v>
      </c>
      <c r="B24" s="75">
        <v>41129</v>
      </c>
      <c r="C24" s="76">
        <v>0.0022</v>
      </c>
      <c r="D24" s="67">
        <v>0</v>
      </c>
      <c r="E24" s="67">
        <f>ROUND(SUM(F24-D24),0)</f>
        <v>0</v>
      </c>
      <c r="F24" s="67">
        <v>0</v>
      </c>
      <c r="G24" s="67">
        <v>0</v>
      </c>
      <c r="H24" s="67">
        <f>ROUND(SUM(I24-G24),0)</f>
        <v>0</v>
      </c>
      <c r="I24" s="67">
        <v>0</v>
      </c>
      <c r="J24" s="67">
        <v>0</v>
      </c>
      <c r="K24" s="121"/>
      <c r="L24" s="124"/>
      <c r="M24" s="124"/>
      <c r="N24" s="100"/>
      <c r="O24" s="100"/>
      <c r="P24" s="125"/>
      <c r="Q24" s="100"/>
      <c r="R24" s="129"/>
      <c r="S24" s="129"/>
      <c r="T24" s="129"/>
      <c r="U24" s="129"/>
      <c r="V24" s="100"/>
      <c r="W24" s="10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</row>
    <row r="25" spans="1:43" ht="12.75" customHeight="1" hidden="1">
      <c r="A25" s="74"/>
      <c r="B25" s="28"/>
      <c r="C25" s="70"/>
      <c r="D25" s="33">
        <f aca="true" t="shared" si="0" ref="D25:J25">SUM(D24:D24)</f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3">
        <f t="shared" si="0"/>
        <v>0</v>
      </c>
      <c r="J25" s="33">
        <f t="shared" si="0"/>
        <v>0</v>
      </c>
      <c r="K25" s="121"/>
      <c r="L25" s="124"/>
      <c r="M25" s="124"/>
      <c r="N25" s="100"/>
      <c r="O25" s="100"/>
      <c r="P25" s="125"/>
      <c r="Q25" s="100"/>
      <c r="R25" s="129"/>
      <c r="S25" s="129"/>
      <c r="T25" s="129"/>
      <c r="U25" s="129"/>
      <c r="V25" s="102"/>
      <c r="W25" s="10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</row>
    <row r="26" spans="1:43" ht="12.75" customHeight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127"/>
      <c r="L26" s="124"/>
      <c r="M26" s="124"/>
      <c r="N26" s="100"/>
      <c r="O26" s="100"/>
      <c r="P26" s="125"/>
      <c r="Q26" s="100"/>
      <c r="R26" s="129"/>
      <c r="S26" s="129"/>
      <c r="T26" s="129"/>
      <c r="U26" s="129"/>
      <c r="V26" s="102"/>
      <c r="W26" s="10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43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121"/>
      <c r="L27" s="124"/>
      <c r="M27" s="124"/>
      <c r="N27" s="100"/>
      <c r="O27" s="100"/>
      <c r="P27" s="125"/>
      <c r="Q27" s="100"/>
      <c r="R27" s="129"/>
      <c r="S27" s="129"/>
      <c r="T27" s="129"/>
      <c r="U27" s="129"/>
      <c r="V27" s="102"/>
      <c r="W27" s="10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</row>
    <row r="28" spans="1:43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f aca="true" t="shared" si="1" ref="E28:E41">ROUND(SUM(F28-D28),0)</f>
        <v>0</v>
      </c>
      <c r="F28" s="67">
        <v>10000000</v>
      </c>
      <c r="G28" s="67">
        <v>9999397</v>
      </c>
      <c r="H28" s="67">
        <f aca="true" t="shared" si="2" ref="H28:H41">ROUND(SUM(I28-G28),0)</f>
        <v>-11966</v>
      </c>
      <c r="I28" s="67">
        <v>9987431</v>
      </c>
      <c r="J28" s="67">
        <v>22022</v>
      </c>
      <c r="K28" s="121"/>
      <c r="L28" s="124"/>
      <c r="M28" s="124"/>
      <c r="N28" s="100"/>
      <c r="O28" s="100"/>
      <c r="P28" s="125"/>
      <c r="Q28" s="100"/>
      <c r="R28" s="129"/>
      <c r="S28" s="129"/>
      <c r="T28" s="129"/>
      <c r="U28" s="129"/>
      <c r="V28" s="102"/>
      <c r="W28" s="10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</row>
    <row r="29" spans="1:43" ht="12.75" customHeight="1">
      <c r="A29" s="66" t="s">
        <v>52</v>
      </c>
      <c r="B29" s="35">
        <v>42681</v>
      </c>
      <c r="C29" s="36">
        <v>0.00565</v>
      </c>
      <c r="D29" s="67">
        <v>9993865</v>
      </c>
      <c r="E29" s="67">
        <f t="shared" si="1"/>
        <v>206</v>
      </c>
      <c r="F29" s="67">
        <v>9994071</v>
      </c>
      <c r="G29" s="67">
        <v>9980978</v>
      </c>
      <c r="H29" s="67">
        <f t="shared" si="2"/>
        <v>-23606</v>
      </c>
      <c r="I29" s="67">
        <v>9957372</v>
      </c>
      <c r="J29" s="67">
        <v>7837</v>
      </c>
      <c r="K29" s="101"/>
      <c r="L29" s="100"/>
      <c r="M29" s="100"/>
      <c r="N29" s="100"/>
      <c r="O29" s="100"/>
      <c r="P29" s="125"/>
      <c r="Q29" s="100"/>
      <c r="R29" s="129"/>
      <c r="S29" s="129"/>
      <c r="T29" s="129"/>
      <c r="U29" s="129"/>
      <c r="V29" s="100"/>
      <c r="W29" s="100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</row>
    <row r="30" spans="1:23" s="94" customFormat="1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f t="shared" si="1"/>
        <v>0</v>
      </c>
      <c r="F30" s="67">
        <v>10000000</v>
      </c>
      <c r="G30" s="67">
        <v>9992070</v>
      </c>
      <c r="H30" s="67">
        <f t="shared" si="2"/>
        <v>-11270</v>
      </c>
      <c r="I30" s="67">
        <v>9980800</v>
      </c>
      <c r="J30" s="67">
        <v>4183</v>
      </c>
      <c r="K30" s="127"/>
      <c r="L30" s="124"/>
      <c r="M30" s="124"/>
      <c r="N30" s="100"/>
      <c r="O30" s="142"/>
      <c r="P30" s="125"/>
      <c r="Q30" s="100"/>
      <c r="R30" s="129"/>
      <c r="S30" s="129"/>
      <c r="T30" s="129"/>
      <c r="U30" s="129"/>
      <c r="V30" s="100"/>
      <c r="W30" s="100"/>
    </row>
    <row r="31" spans="1:23" s="94" customFormat="1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f t="shared" si="1"/>
        <v>0</v>
      </c>
      <c r="F31" s="67">
        <v>10000000</v>
      </c>
      <c r="G31" s="67">
        <v>9984584</v>
      </c>
      <c r="H31" s="67">
        <f t="shared" si="2"/>
        <v>-17042</v>
      </c>
      <c r="I31" s="67">
        <v>9967542</v>
      </c>
      <c r="J31" s="67">
        <v>29233</v>
      </c>
      <c r="K31" s="127"/>
      <c r="L31" s="124"/>
      <c r="M31" s="124"/>
      <c r="N31" s="100"/>
      <c r="O31" s="142"/>
      <c r="P31" s="125"/>
      <c r="Q31" s="100"/>
      <c r="R31" s="129"/>
      <c r="S31" s="129"/>
      <c r="T31" s="129"/>
      <c r="U31" s="129"/>
      <c r="V31" s="100"/>
      <c r="W31" s="100"/>
    </row>
    <row r="32" spans="1:23" s="94" customFormat="1" ht="12.75" customHeight="1">
      <c r="A32" s="66" t="s">
        <v>43</v>
      </c>
      <c r="B32" s="35">
        <v>42765</v>
      </c>
      <c r="C32" s="36">
        <v>0.00633</v>
      </c>
      <c r="D32" s="67">
        <v>10162168</v>
      </c>
      <c r="E32" s="67">
        <f t="shared" si="1"/>
        <v>-4990</v>
      </c>
      <c r="F32" s="67">
        <v>10157178</v>
      </c>
      <c r="G32" s="67">
        <v>10143900</v>
      </c>
      <c r="H32" s="67">
        <f t="shared" si="2"/>
        <v>-16900</v>
      </c>
      <c r="I32" s="67">
        <v>10127000</v>
      </c>
      <c r="J32" s="67">
        <v>51712</v>
      </c>
      <c r="K32" s="127"/>
      <c r="L32" s="124"/>
      <c r="M32" s="124"/>
      <c r="N32" s="100"/>
      <c r="O32" s="142"/>
      <c r="P32" s="125"/>
      <c r="Q32" s="100"/>
      <c r="R32" s="129"/>
      <c r="S32" s="129"/>
      <c r="T32" s="129"/>
      <c r="U32" s="129"/>
      <c r="V32" s="100"/>
      <c r="W32" s="100"/>
    </row>
    <row r="33" spans="1:23" s="94" customFormat="1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f t="shared" si="1"/>
        <v>0</v>
      </c>
      <c r="F33" s="67">
        <v>10000000</v>
      </c>
      <c r="G33" s="67">
        <v>9984062</v>
      </c>
      <c r="H33" s="67">
        <f t="shared" si="2"/>
        <v>-13619</v>
      </c>
      <c r="I33" s="67">
        <v>9970443</v>
      </c>
      <c r="J33" s="67">
        <v>31027</v>
      </c>
      <c r="K33" s="127"/>
      <c r="L33" s="124"/>
      <c r="M33" s="124"/>
      <c r="N33" s="100"/>
      <c r="O33" s="142"/>
      <c r="P33" s="125"/>
      <c r="Q33" s="100"/>
      <c r="R33" s="129"/>
      <c r="S33" s="129"/>
      <c r="T33" s="129"/>
      <c r="U33" s="129"/>
      <c r="V33" s="100"/>
      <c r="W33" s="100"/>
    </row>
    <row r="34" spans="1:23" s="94" customFormat="1" ht="12.75" customHeight="1">
      <c r="A34" s="66" t="s">
        <v>43</v>
      </c>
      <c r="B34" s="35">
        <v>42787</v>
      </c>
      <c r="C34" s="36">
        <v>0.00805</v>
      </c>
      <c r="D34" s="67">
        <v>9998635</v>
      </c>
      <c r="E34" s="67">
        <f t="shared" si="1"/>
        <v>41</v>
      </c>
      <c r="F34" s="67">
        <v>9998676</v>
      </c>
      <c r="G34" s="67">
        <v>9982288</v>
      </c>
      <c r="H34" s="67">
        <f t="shared" si="2"/>
        <v>-14161</v>
      </c>
      <c r="I34" s="67">
        <v>9968127</v>
      </c>
      <c r="J34" s="67">
        <v>28274</v>
      </c>
      <c r="K34" s="127"/>
      <c r="L34" s="124"/>
      <c r="M34" s="124"/>
      <c r="N34" s="100"/>
      <c r="O34" s="142"/>
      <c r="P34" s="125"/>
      <c r="Q34" s="100"/>
      <c r="R34" s="129"/>
      <c r="S34" s="129"/>
      <c r="T34" s="129"/>
      <c r="U34" s="129"/>
      <c r="V34" s="100"/>
      <c r="W34" s="100"/>
    </row>
    <row r="35" spans="1:23" s="94" customFormat="1" ht="12.75" customHeight="1">
      <c r="A35" s="66" t="s">
        <v>52</v>
      </c>
      <c r="B35" s="35">
        <v>42787</v>
      </c>
      <c r="C35" s="36">
        <v>0.00825</v>
      </c>
      <c r="D35" s="67">
        <v>9998635</v>
      </c>
      <c r="E35" s="67">
        <f t="shared" si="1"/>
        <v>41</v>
      </c>
      <c r="F35" s="67">
        <v>9998676</v>
      </c>
      <c r="G35" s="67">
        <v>9999012</v>
      </c>
      <c r="H35" s="67">
        <f t="shared" si="2"/>
        <v>-15660</v>
      </c>
      <c r="I35" s="67">
        <v>9983352</v>
      </c>
      <c r="J35" s="67">
        <v>28981</v>
      </c>
      <c r="K35" s="127"/>
      <c r="L35" s="124"/>
      <c r="M35" s="124"/>
      <c r="N35" s="100"/>
      <c r="O35" s="142"/>
      <c r="P35" s="125"/>
      <c r="Q35" s="100"/>
      <c r="R35" s="129"/>
      <c r="S35" s="129"/>
      <c r="T35" s="129"/>
      <c r="U35" s="129"/>
      <c r="V35" s="100"/>
      <c r="W35" s="100"/>
    </row>
    <row r="36" spans="1:23" s="94" customFormat="1" ht="12.75" customHeight="1">
      <c r="A36" s="66" t="s">
        <v>55</v>
      </c>
      <c r="B36" s="35">
        <v>42800</v>
      </c>
      <c r="C36" s="36">
        <v>0.008</v>
      </c>
      <c r="D36" s="67">
        <v>19994815</v>
      </c>
      <c r="E36" s="67">
        <f t="shared" si="1"/>
        <v>154</v>
      </c>
      <c r="F36" s="67">
        <v>19994969</v>
      </c>
      <c r="G36" s="67">
        <v>19945704</v>
      </c>
      <c r="H36" s="67">
        <f t="shared" si="2"/>
        <v>-27658</v>
      </c>
      <c r="I36" s="67">
        <v>19918046</v>
      </c>
      <c r="J36" s="67">
        <v>50849</v>
      </c>
      <c r="K36" s="127"/>
      <c r="L36" s="124"/>
      <c r="M36" s="124"/>
      <c r="N36" s="100"/>
      <c r="O36" s="142"/>
      <c r="P36" s="125"/>
      <c r="Q36" s="100"/>
      <c r="R36" s="129"/>
      <c r="S36" s="129"/>
      <c r="T36" s="129"/>
      <c r="U36" s="129"/>
      <c r="V36" s="100"/>
      <c r="W36" s="100"/>
    </row>
    <row r="37" spans="1:23" s="94" customFormat="1" ht="12.75" customHeight="1">
      <c r="A37" s="66" t="s">
        <v>52</v>
      </c>
      <c r="B37" s="35">
        <v>42864</v>
      </c>
      <c r="C37" s="36">
        <v>0.0064</v>
      </c>
      <c r="D37" s="67">
        <v>9985298</v>
      </c>
      <c r="E37" s="67">
        <f t="shared" si="1"/>
        <v>410</v>
      </c>
      <c r="F37" s="67">
        <v>9985708</v>
      </c>
      <c r="G37" s="67">
        <v>9905072</v>
      </c>
      <c r="H37" s="67">
        <f t="shared" si="2"/>
        <v>-12208</v>
      </c>
      <c r="I37" s="67">
        <v>9892864</v>
      </c>
      <c r="J37" s="67">
        <v>9118</v>
      </c>
      <c r="K37" s="127"/>
      <c r="L37" s="124"/>
      <c r="M37" s="124"/>
      <c r="N37" s="100"/>
      <c r="O37" s="142"/>
      <c r="P37" s="125"/>
      <c r="Q37" s="100"/>
      <c r="R37" s="129"/>
      <c r="S37" s="129"/>
      <c r="T37" s="129"/>
      <c r="U37" s="129"/>
      <c r="V37" s="100"/>
      <c r="W37" s="100"/>
    </row>
    <row r="38" spans="1:23" s="94" customFormat="1" ht="12.75" customHeight="1">
      <c r="A38" s="66" t="s">
        <v>43</v>
      </c>
      <c r="B38" s="35">
        <v>42877</v>
      </c>
      <c r="C38" s="36">
        <v>0.0071</v>
      </c>
      <c r="D38" s="67">
        <v>9997024</v>
      </c>
      <c r="E38" s="67">
        <f t="shared" si="1"/>
        <v>82</v>
      </c>
      <c r="F38" s="67">
        <v>9997106</v>
      </c>
      <c r="G38" s="67">
        <v>9884300</v>
      </c>
      <c r="H38" s="67">
        <f t="shared" si="2"/>
        <v>2000</v>
      </c>
      <c r="I38" s="67">
        <v>9886300</v>
      </c>
      <c r="J38" s="67">
        <v>7479</v>
      </c>
      <c r="K38" s="127"/>
      <c r="L38" s="124"/>
      <c r="M38" s="124"/>
      <c r="N38" s="100"/>
      <c r="O38" s="142"/>
      <c r="P38" s="125"/>
      <c r="Q38" s="100"/>
      <c r="R38" s="129"/>
      <c r="S38" s="129"/>
      <c r="T38" s="129"/>
      <c r="U38" s="129"/>
      <c r="V38" s="100"/>
      <c r="W38" s="100"/>
    </row>
    <row r="39" spans="1:23" s="94" customFormat="1" ht="12.75" customHeight="1">
      <c r="A39" s="66" t="s">
        <v>42</v>
      </c>
      <c r="B39" s="35">
        <v>42895</v>
      </c>
      <c r="C39" s="36">
        <v>0.01258</v>
      </c>
      <c r="D39" s="67">
        <v>9997527</v>
      </c>
      <c r="E39" s="67">
        <f t="shared" si="1"/>
        <v>67</v>
      </c>
      <c r="F39" s="67">
        <v>9997594</v>
      </c>
      <c r="G39" s="67">
        <v>10103717</v>
      </c>
      <c r="H39" s="67">
        <f t="shared" si="2"/>
        <v>-13812</v>
      </c>
      <c r="I39" s="67">
        <v>10089905</v>
      </c>
      <c r="J39" s="67">
        <v>7339</v>
      </c>
      <c r="K39" s="127"/>
      <c r="L39" s="124"/>
      <c r="M39" s="124"/>
      <c r="N39" s="100"/>
      <c r="O39" s="142"/>
      <c r="P39" s="125"/>
      <c r="Q39" s="100"/>
      <c r="R39" s="129"/>
      <c r="S39" s="129"/>
      <c r="T39" s="129"/>
      <c r="U39" s="129"/>
      <c r="V39" s="100"/>
      <c r="W39" s="100"/>
    </row>
    <row r="40" spans="1:23" s="94" customFormat="1" ht="12.75" customHeight="1">
      <c r="A40" s="66" t="s">
        <v>52</v>
      </c>
      <c r="B40" s="35">
        <v>43151</v>
      </c>
      <c r="C40" s="36">
        <v>0.0133</v>
      </c>
      <c r="D40" s="67">
        <v>10000000</v>
      </c>
      <c r="E40" s="67">
        <f t="shared" si="1"/>
        <v>0</v>
      </c>
      <c r="F40" s="67">
        <v>10000000</v>
      </c>
      <c r="G40" s="67">
        <v>10008419</v>
      </c>
      <c r="H40" s="67">
        <f t="shared" si="2"/>
        <v>-16331</v>
      </c>
      <c r="I40" s="67">
        <v>9992088</v>
      </c>
      <c r="J40" s="67">
        <v>47240</v>
      </c>
      <c r="K40" s="127"/>
      <c r="L40" s="124"/>
      <c r="M40" s="124"/>
      <c r="N40" s="100"/>
      <c r="O40" s="142"/>
      <c r="P40" s="125"/>
      <c r="Q40" s="100"/>
      <c r="R40" s="129"/>
      <c r="S40" s="129"/>
      <c r="T40" s="129"/>
      <c r="U40" s="129"/>
      <c r="V40" s="100"/>
      <c r="W40" s="100"/>
    </row>
    <row r="41" spans="1:23" s="94" customFormat="1" ht="12.75" customHeight="1">
      <c r="A41" s="66" t="s">
        <v>42</v>
      </c>
      <c r="B41" s="35">
        <v>43157</v>
      </c>
      <c r="C41" s="36">
        <v>0.013</v>
      </c>
      <c r="D41" s="67">
        <v>10000000</v>
      </c>
      <c r="E41" s="67">
        <f t="shared" si="1"/>
        <v>0</v>
      </c>
      <c r="F41" s="67">
        <v>10000000</v>
      </c>
      <c r="G41" s="67">
        <v>10010474</v>
      </c>
      <c r="H41" s="67">
        <f t="shared" si="2"/>
        <v>10274</v>
      </c>
      <c r="I41" s="67">
        <v>10020748</v>
      </c>
      <c r="J41" s="67">
        <v>44044</v>
      </c>
      <c r="K41" s="127"/>
      <c r="L41" s="124"/>
      <c r="M41" s="124"/>
      <c r="N41" s="100"/>
      <c r="O41" s="142"/>
      <c r="P41" s="125"/>
      <c r="Q41" s="100"/>
      <c r="R41" s="129"/>
      <c r="S41" s="129"/>
      <c r="T41" s="129"/>
      <c r="U41" s="129"/>
      <c r="V41" s="100"/>
      <c r="W41" s="100"/>
    </row>
    <row r="42" spans="1:23" s="94" customFormat="1" ht="12.75" customHeight="1">
      <c r="A42" s="17"/>
      <c r="B42" s="35"/>
      <c r="C42" s="36"/>
      <c r="D42" s="67"/>
      <c r="E42" s="67"/>
      <c r="F42" s="67"/>
      <c r="G42" s="67"/>
      <c r="H42" s="67"/>
      <c r="I42" s="67"/>
      <c r="J42" s="67"/>
      <c r="K42" s="127"/>
      <c r="L42" s="124"/>
      <c r="M42" s="124"/>
      <c r="N42" s="100"/>
      <c r="O42" s="142"/>
      <c r="P42" s="125"/>
      <c r="Q42" s="100"/>
      <c r="R42" s="129"/>
      <c r="S42" s="129"/>
      <c r="T42" s="129"/>
      <c r="U42" s="129"/>
      <c r="V42" s="100"/>
      <c r="W42" s="100"/>
    </row>
    <row r="43" spans="1:23" s="94" customFormat="1" ht="12.75" customHeight="1">
      <c r="A43" s="17" t="s">
        <v>20</v>
      </c>
      <c r="B43" s="40"/>
      <c r="C43" s="36"/>
      <c r="D43" s="71">
        <f aca="true" t="shared" si="3" ref="D43:J43">SUM(D28:D42)</f>
        <v>150127967</v>
      </c>
      <c r="E43" s="71">
        <f t="shared" si="3"/>
        <v>-3989</v>
      </c>
      <c r="F43" s="71">
        <f t="shared" si="3"/>
        <v>150123978</v>
      </c>
      <c r="G43" s="71">
        <f t="shared" si="3"/>
        <v>149923977</v>
      </c>
      <c r="H43" s="71">
        <f t="shared" si="3"/>
        <v>-181959</v>
      </c>
      <c r="I43" s="71">
        <f t="shared" si="3"/>
        <v>149742018</v>
      </c>
      <c r="J43" s="71">
        <f t="shared" si="3"/>
        <v>369338</v>
      </c>
      <c r="K43" s="127"/>
      <c r="L43" s="124"/>
      <c r="M43" s="124"/>
      <c r="N43" s="100"/>
      <c r="O43" s="142"/>
      <c r="P43" s="125"/>
      <c r="Q43" s="100"/>
      <c r="R43" s="129"/>
      <c r="S43" s="129"/>
      <c r="T43" s="129"/>
      <c r="U43" s="129"/>
      <c r="V43" s="100"/>
      <c r="W43" s="100"/>
    </row>
    <row r="44" spans="1:23" s="94" customFormat="1" ht="12.75" customHeight="1">
      <c r="A44" s="26"/>
      <c r="B44" s="41"/>
      <c r="C44" s="42"/>
      <c r="D44" s="34"/>
      <c r="E44" s="34"/>
      <c r="F44" s="34"/>
      <c r="G44" s="34"/>
      <c r="H44" s="34"/>
      <c r="I44" s="34"/>
      <c r="J44" s="34"/>
      <c r="K44" s="127"/>
      <c r="L44" s="124"/>
      <c r="M44" s="124"/>
      <c r="N44" s="100"/>
      <c r="O44" s="100"/>
      <c r="P44" s="125"/>
      <c r="Q44" s="100"/>
      <c r="R44" s="129"/>
      <c r="S44" s="129"/>
      <c r="T44" s="129"/>
      <c r="U44" s="129"/>
      <c r="V44" s="100"/>
      <c r="W44" s="100"/>
    </row>
    <row r="45" spans="1:23" s="94" customFormat="1" ht="12.75" customHeight="1" thickBot="1">
      <c r="A45" s="43" t="s">
        <v>21</v>
      </c>
      <c r="B45" s="28"/>
      <c r="C45" s="43"/>
      <c r="D45" s="44">
        <f aca="true" t="shared" si="4" ref="D45:J45">+D43+D25+D21</f>
        <v>274976630</v>
      </c>
      <c r="E45" s="44">
        <f t="shared" si="4"/>
        <v>-10690282</v>
      </c>
      <c r="F45" s="44">
        <f t="shared" si="4"/>
        <v>264286348</v>
      </c>
      <c r="G45" s="44">
        <f t="shared" si="4"/>
        <v>275175214</v>
      </c>
      <c r="H45" s="44">
        <f t="shared" si="4"/>
        <v>-10823981</v>
      </c>
      <c r="I45" s="44">
        <f t="shared" si="4"/>
        <v>264351233</v>
      </c>
      <c r="J45" s="44">
        <f t="shared" si="4"/>
        <v>379707</v>
      </c>
      <c r="K45" s="127"/>
      <c r="L45" s="124"/>
      <c r="M45" s="124"/>
      <c r="N45" s="100"/>
      <c r="O45" s="100"/>
      <c r="P45" s="125"/>
      <c r="Q45" s="100"/>
      <c r="R45" s="129"/>
      <c r="S45" s="129"/>
      <c r="T45" s="129"/>
      <c r="U45" s="129"/>
      <c r="V45" s="100"/>
      <c r="W45" s="100"/>
    </row>
    <row r="46" spans="1:23" ht="12.75" customHeight="1" thickTop="1">
      <c r="A46" s="45"/>
      <c r="B46" s="16"/>
      <c r="C46" s="15"/>
      <c r="D46" s="189"/>
      <c r="E46" s="34"/>
      <c r="F46" s="34"/>
      <c r="G46" s="34"/>
      <c r="H46" s="34"/>
      <c r="I46" s="34"/>
      <c r="J46" s="34"/>
      <c r="K46" s="100"/>
      <c r="L46" s="100"/>
      <c r="M46" s="100"/>
      <c r="N46" s="100"/>
      <c r="O46" s="100"/>
      <c r="P46" s="125"/>
      <c r="Q46" s="100"/>
      <c r="R46" s="102"/>
      <c r="S46" s="102"/>
      <c r="T46" s="102"/>
      <c r="U46" s="102"/>
      <c r="V46" s="100"/>
      <c r="W46" s="100"/>
    </row>
    <row r="47" spans="1:23" ht="12.75" customHeight="1">
      <c r="A47" s="15"/>
      <c r="B47" s="16"/>
      <c r="C47" s="15"/>
      <c r="D47" s="17"/>
      <c r="E47" s="17"/>
      <c r="F47" s="17"/>
      <c r="G47" s="18"/>
      <c r="H47" s="17"/>
      <c r="I47" s="17"/>
      <c r="J47" s="17"/>
      <c r="K47" s="148"/>
      <c r="L47" s="100"/>
      <c r="M47" s="100"/>
      <c r="N47" s="100"/>
      <c r="O47" s="100"/>
      <c r="P47" s="101"/>
      <c r="Q47" s="149"/>
      <c r="R47" s="102"/>
      <c r="S47" s="102"/>
      <c r="T47" s="102"/>
      <c r="U47" s="102"/>
      <c r="V47" s="102"/>
      <c r="W47" s="100"/>
    </row>
    <row r="48" spans="1:23" ht="12.75" customHeight="1">
      <c r="A48" s="15" t="s">
        <v>22</v>
      </c>
      <c r="B48" s="16"/>
      <c r="C48" s="17"/>
      <c r="D48" s="17"/>
      <c r="E48" s="17"/>
      <c r="F48" s="17" t="s">
        <v>23</v>
      </c>
      <c r="G48" s="18"/>
      <c r="H48" s="17"/>
      <c r="I48" s="46"/>
      <c r="J48" s="46"/>
      <c r="K48" s="148"/>
      <c r="L48" s="124"/>
      <c r="M48" s="124"/>
      <c r="N48" s="100"/>
      <c r="O48" s="100"/>
      <c r="P48" s="151"/>
      <c r="Q48" s="116"/>
      <c r="R48" s="152"/>
      <c r="S48" s="152"/>
      <c r="T48" s="152"/>
      <c r="U48" s="152"/>
      <c r="V48" s="100"/>
      <c r="W48" s="100"/>
    </row>
    <row r="49" spans="1:23" ht="12.75" customHeight="1">
      <c r="A49" s="15" t="s">
        <v>24</v>
      </c>
      <c r="B49" s="16"/>
      <c r="C49" s="47">
        <f>C52-C51-C50</f>
        <v>0.43000000000000005</v>
      </c>
      <c r="D49" s="48"/>
      <c r="E49" s="17"/>
      <c r="F49" s="17" t="s">
        <v>25</v>
      </c>
      <c r="G49" s="18"/>
      <c r="H49" s="49">
        <v>0.43000000000000005</v>
      </c>
      <c r="I49" s="17"/>
      <c r="J49" s="17"/>
      <c r="K49" s="100"/>
      <c r="L49" s="100"/>
      <c r="M49" s="100"/>
      <c r="N49" s="100"/>
      <c r="O49" s="100"/>
      <c r="P49" s="153"/>
      <c r="Q49" s="103"/>
      <c r="R49" s="154"/>
      <c r="S49" s="154"/>
      <c r="T49" s="154"/>
      <c r="U49" s="154"/>
      <c r="V49" s="100"/>
      <c r="W49" s="100"/>
    </row>
    <row r="50" spans="1:23" ht="12.75" customHeight="1">
      <c r="A50" s="15" t="s">
        <v>27</v>
      </c>
      <c r="B50" s="50"/>
      <c r="C50" s="49">
        <f>ROUND(I43/I45,2)</f>
        <v>0.57</v>
      </c>
      <c r="D50" s="48"/>
      <c r="E50" s="17"/>
      <c r="F50" s="17" t="s">
        <v>26</v>
      </c>
      <c r="G50" s="18"/>
      <c r="H50" s="49">
        <v>0</v>
      </c>
      <c r="I50" s="17"/>
      <c r="J50" s="17"/>
      <c r="K50" s="148"/>
      <c r="L50" s="100"/>
      <c r="M50" s="100"/>
      <c r="N50" s="100"/>
      <c r="O50" s="100"/>
      <c r="P50" s="101"/>
      <c r="Q50" s="100"/>
      <c r="R50" s="102"/>
      <c r="S50" s="102"/>
      <c r="T50" s="102"/>
      <c r="U50" s="102"/>
      <c r="V50" s="100"/>
      <c r="W50" s="100"/>
    </row>
    <row r="51" spans="1:23" ht="12.75" customHeight="1">
      <c r="A51" s="77" t="s">
        <v>51</v>
      </c>
      <c r="B51" s="16"/>
      <c r="C51" s="49">
        <f>ROUND(I25/I45,2)</f>
        <v>0</v>
      </c>
      <c r="D51" s="48"/>
      <c r="E51" s="17"/>
      <c r="F51" s="17" t="s">
        <v>28</v>
      </c>
      <c r="G51" s="18"/>
      <c r="H51" s="49">
        <v>0</v>
      </c>
      <c r="I51" s="17"/>
      <c r="J51" s="17"/>
      <c r="K51" s="100"/>
      <c r="L51" s="100"/>
      <c r="M51" s="100"/>
      <c r="N51" s="100"/>
      <c r="O51" s="100"/>
      <c r="P51" s="101"/>
      <c r="Q51" s="100"/>
      <c r="R51" s="159"/>
      <c r="S51" s="102"/>
      <c r="T51" s="102"/>
      <c r="U51" s="102"/>
      <c r="V51" s="100"/>
      <c r="W51" s="100"/>
    </row>
    <row r="52" spans="1:23" ht="12.75" customHeight="1" thickBot="1">
      <c r="A52" s="15"/>
      <c r="B52" s="16"/>
      <c r="C52" s="78">
        <v>1</v>
      </c>
      <c r="D52" s="48"/>
      <c r="E52" s="17"/>
      <c r="F52" s="17" t="s">
        <v>29</v>
      </c>
      <c r="G52" s="18"/>
      <c r="H52" s="51">
        <v>0.57</v>
      </c>
      <c r="I52" s="17"/>
      <c r="J52" s="17"/>
      <c r="K52" s="100"/>
      <c r="L52" s="100"/>
      <c r="M52" s="100"/>
      <c r="N52" s="100"/>
      <c r="O52" s="100"/>
      <c r="P52" s="101"/>
      <c r="Q52" s="100"/>
      <c r="R52" s="161"/>
      <c r="S52" s="159"/>
      <c r="T52" s="102"/>
      <c r="U52" s="102"/>
      <c r="V52" s="100"/>
      <c r="W52" s="100"/>
    </row>
    <row r="53" spans="1:23" ht="12.75" customHeight="1" thickBot="1" thickTop="1">
      <c r="A53" s="15"/>
      <c r="B53" s="16"/>
      <c r="C53" s="15"/>
      <c r="D53" s="17"/>
      <c r="E53" s="17"/>
      <c r="F53" s="17"/>
      <c r="G53" s="18"/>
      <c r="H53" s="52">
        <v>1</v>
      </c>
      <c r="I53" s="17"/>
      <c r="J53" s="17"/>
      <c r="K53" s="100"/>
      <c r="L53" s="100"/>
      <c r="M53" s="100"/>
      <c r="N53" s="100"/>
      <c r="O53" s="100"/>
      <c r="P53" s="101"/>
      <c r="Q53" s="100"/>
      <c r="R53" s="102"/>
      <c r="S53" s="161"/>
      <c r="T53" s="159"/>
      <c r="U53" s="102"/>
      <c r="V53" s="100"/>
      <c r="W53" s="100"/>
    </row>
    <row r="54" spans="1:23" ht="12.75" customHeight="1" thickTop="1">
      <c r="A54" s="15"/>
      <c r="B54" s="16"/>
      <c r="C54" s="17"/>
      <c r="D54" s="17"/>
      <c r="E54" s="17"/>
      <c r="F54" s="17"/>
      <c r="G54" s="18"/>
      <c r="H54" s="17"/>
      <c r="I54" s="17"/>
      <c r="J54" s="17"/>
      <c r="K54" s="100"/>
      <c r="L54" s="100"/>
      <c r="M54" s="100"/>
      <c r="N54" s="100"/>
      <c r="O54" s="100"/>
      <c r="P54" s="101"/>
      <c r="Q54" s="100"/>
      <c r="R54" s="102"/>
      <c r="S54" s="102"/>
      <c r="T54" s="161"/>
      <c r="U54" s="159"/>
      <c r="V54" s="100"/>
      <c r="W54" s="100"/>
    </row>
    <row r="55" spans="1:23" ht="12.75" customHeight="1">
      <c r="A55" s="17" t="s">
        <v>30</v>
      </c>
      <c r="B55" s="16"/>
      <c r="C55" s="53" t="s">
        <v>31</v>
      </c>
      <c r="D55" s="17"/>
      <c r="E55" s="17"/>
      <c r="F55" s="17"/>
      <c r="G55" s="18"/>
      <c r="H55" s="53" t="s">
        <v>31</v>
      </c>
      <c r="I55" s="17"/>
      <c r="J55" s="17"/>
      <c r="K55" s="100"/>
      <c r="L55" s="100"/>
      <c r="M55" s="100"/>
      <c r="N55" s="100"/>
      <c r="O55" s="100"/>
      <c r="P55" s="101"/>
      <c r="Q55" s="100"/>
      <c r="R55" s="102"/>
      <c r="S55" s="102"/>
      <c r="T55" s="102"/>
      <c r="U55" s="161"/>
      <c r="V55" s="100"/>
      <c r="W55" s="100"/>
    </row>
    <row r="56" spans="1:23" ht="12.75" customHeight="1">
      <c r="A56" s="17"/>
      <c r="B56" s="19"/>
      <c r="C56" s="17"/>
      <c r="D56" s="17"/>
      <c r="E56" s="17"/>
      <c r="F56" s="17"/>
      <c r="G56" s="18"/>
      <c r="H56" s="17"/>
      <c r="I56" s="17"/>
      <c r="J56" s="17"/>
      <c r="K56" s="100"/>
      <c r="L56" s="100"/>
      <c r="M56" s="100"/>
      <c r="N56" s="100"/>
      <c r="O56" s="100"/>
      <c r="P56" s="101"/>
      <c r="Q56" s="100"/>
      <c r="R56" s="102"/>
      <c r="S56" s="102"/>
      <c r="T56" s="102"/>
      <c r="U56" s="102"/>
      <c r="V56" s="100"/>
      <c r="W56" s="100"/>
    </row>
    <row r="57" spans="1:23" ht="12.75" customHeight="1">
      <c r="A57" s="17" t="s">
        <v>32</v>
      </c>
      <c r="B57" s="19"/>
      <c r="C57" s="54">
        <v>0.005</v>
      </c>
      <c r="D57" s="17"/>
      <c r="E57" s="17" t="s">
        <v>32</v>
      </c>
      <c r="F57" s="17"/>
      <c r="G57" s="18"/>
      <c r="H57" s="54">
        <f>ROUND(C57,4)</f>
        <v>0.005</v>
      </c>
      <c r="I57" s="17"/>
      <c r="J57" s="17"/>
      <c r="K57" s="100"/>
      <c r="L57" s="100"/>
      <c r="M57" s="100"/>
      <c r="N57" s="100"/>
      <c r="O57" s="100"/>
      <c r="P57" s="101"/>
      <c r="Q57" s="100"/>
      <c r="R57" s="102"/>
      <c r="S57" s="102"/>
      <c r="T57" s="102"/>
      <c r="U57" s="102"/>
      <c r="V57" s="100"/>
      <c r="W57" s="100"/>
    </row>
    <row r="58" spans="1:23" ht="12.75" customHeight="1">
      <c r="A58" s="17" t="s">
        <v>33</v>
      </c>
      <c r="B58" s="19"/>
      <c r="C58" s="55">
        <v>0.00030000000000000003</v>
      </c>
      <c r="D58" s="17"/>
      <c r="E58" s="17" t="s">
        <v>34</v>
      </c>
      <c r="F58" s="17"/>
      <c r="G58" s="18"/>
      <c r="H58" s="55">
        <v>0.0005307692307692307</v>
      </c>
      <c r="I58" s="17"/>
      <c r="J58" s="17"/>
      <c r="K58" s="100"/>
      <c r="L58" s="100"/>
      <c r="M58" s="100"/>
      <c r="N58" s="100"/>
      <c r="O58" s="100"/>
      <c r="P58" s="101"/>
      <c r="Q58" s="100"/>
      <c r="R58" s="102"/>
      <c r="S58" s="102"/>
      <c r="T58" s="102"/>
      <c r="U58" s="102"/>
      <c r="V58" s="100"/>
      <c r="W58" s="100"/>
    </row>
    <row r="59" spans="1:23" s="94" customFormat="1" ht="12.75" customHeight="1">
      <c r="A59" s="17"/>
      <c r="B59" s="19"/>
      <c r="C59" s="17"/>
      <c r="D59" s="17"/>
      <c r="E59" s="17"/>
      <c r="F59" s="17"/>
      <c r="G59" s="18"/>
      <c r="H59" s="17"/>
      <c r="I59" s="17"/>
      <c r="J59" s="17"/>
      <c r="K59" s="100"/>
      <c r="L59" s="100"/>
      <c r="M59" s="100"/>
      <c r="N59" s="100"/>
      <c r="O59" s="100"/>
      <c r="P59" s="101"/>
      <c r="Q59" s="100"/>
      <c r="R59" s="102"/>
      <c r="S59" s="102"/>
      <c r="T59" s="102"/>
      <c r="U59" s="102"/>
      <c r="V59" s="100"/>
      <c r="W59" s="100"/>
    </row>
    <row r="60" spans="1:23" s="94" customFormat="1" ht="12.75" customHeight="1" thickBot="1">
      <c r="A60" s="17" t="s">
        <v>35</v>
      </c>
      <c r="B60" s="19"/>
      <c r="C60" s="56">
        <f>C57-C58</f>
        <v>0.0047</v>
      </c>
      <c r="D60" s="17"/>
      <c r="E60" s="17" t="s">
        <v>35</v>
      </c>
      <c r="F60" s="17"/>
      <c r="G60" s="18" t="s">
        <v>19</v>
      </c>
      <c r="H60" s="56">
        <f>H57-H58</f>
        <v>0.00446923076923077</v>
      </c>
      <c r="I60" s="17"/>
      <c r="J60" s="17"/>
      <c r="K60" s="100"/>
      <c r="L60" s="100"/>
      <c r="M60" s="100"/>
      <c r="N60" s="100"/>
      <c r="O60" s="100"/>
      <c r="P60" s="101"/>
      <c r="Q60" s="100"/>
      <c r="R60" s="102"/>
      <c r="S60" s="102"/>
      <c r="T60" s="102"/>
      <c r="U60" s="102"/>
      <c r="V60" s="100"/>
      <c r="W60" s="100"/>
    </row>
    <row r="61" spans="1:23" s="94" customFormat="1" ht="12.75" customHeight="1" thickTop="1">
      <c r="A61" s="17"/>
      <c r="B61" s="19"/>
      <c r="C61" s="17"/>
      <c r="D61" s="17"/>
      <c r="E61" s="17"/>
      <c r="F61" s="17"/>
      <c r="G61" s="18"/>
      <c r="H61" s="17"/>
      <c r="I61" s="17"/>
      <c r="J61" s="17"/>
      <c r="K61" s="100"/>
      <c r="L61" s="100"/>
      <c r="M61" s="100"/>
      <c r="N61" s="100"/>
      <c r="O61" s="100"/>
      <c r="P61" s="101"/>
      <c r="Q61" s="100"/>
      <c r="R61" s="102"/>
      <c r="S61" s="102"/>
      <c r="T61" s="102"/>
      <c r="U61" s="102"/>
      <c r="V61" s="100"/>
      <c r="W61" s="100"/>
    </row>
    <row r="62" spans="1:23" s="94" customFormat="1" ht="12.75" customHeight="1">
      <c r="A62" s="15"/>
      <c r="B62" s="16"/>
      <c r="C62" s="15"/>
      <c r="D62" s="17"/>
      <c r="E62" s="17"/>
      <c r="F62" s="17"/>
      <c r="G62" s="18"/>
      <c r="H62" s="17"/>
      <c r="I62" s="17"/>
      <c r="J62" s="17"/>
      <c r="K62" s="169"/>
      <c r="L62" s="100"/>
      <c r="M62" s="100"/>
      <c r="N62" s="100"/>
      <c r="O62" s="100"/>
      <c r="P62" s="101"/>
      <c r="Q62" s="100"/>
      <c r="R62" s="102"/>
      <c r="S62" s="102"/>
      <c r="T62" s="102"/>
      <c r="U62" s="102"/>
      <c r="V62" s="100"/>
      <c r="W62" s="100"/>
    </row>
    <row r="63" spans="1:23" s="94" customFormat="1" ht="12.75" customHeight="1">
      <c r="A63" s="15" t="s">
        <v>36</v>
      </c>
      <c r="B63" s="16"/>
      <c r="C63" s="15"/>
      <c r="D63" s="17"/>
      <c r="E63" s="17"/>
      <c r="F63" s="17"/>
      <c r="G63" s="18"/>
      <c r="H63" s="17"/>
      <c r="I63" s="17"/>
      <c r="J63" s="17"/>
      <c r="K63" s="170"/>
      <c r="L63" s="100"/>
      <c r="M63" s="100"/>
      <c r="N63" s="100"/>
      <c r="O63" s="100"/>
      <c r="P63" s="101"/>
      <c r="Q63" s="100"/>
      <c r="R63" s="102"/>
      <c r="S63" s="102"/>
      <c r="T63" s="102"/>
      <c r="U63" s="102"/>
      <c r="V63" s="100"/>
      <c r="W63" s="100"/>
    </row>
    <row r="64" spans="1:23" ht="12.75" customHeight="1">
      <c r="A64" s="15" t="s">
        <v>37</v>
      </c>
      <c r="B64" s="16"/>
      <c r="C64" s="15"/>
      <c r="D64" s="17"/>
      <c r="E64" s="17"/>
      <c r="F64" s="17"/>
      <c r="G64" s="18"/>
      <c r="H64" s="17"/>
      <c r="I64" s="17"/>
      <c r="J64" s="17"/>
      <c r="K64" s="100"/>
      <c r="L64" s="100"/>
      <c r="M64" s="100"/>
      <c r="N64" s="100"/>
      <c r="O64" s="100"/>
      <c r="P64" s="101"/>
      <c r="Q64" s="100"/>
      <c r="R64" s="102"/>
      <c r="S64" s="102"/>
      <c r="T64" s="102"/>
      <c r="U64" s="102"/>
      <c r="V64" s="100"/>
      <c r="W64" s="100"/>
    </row>
    <row r="65" spans="1:23" ht="12.75" customHeight="1">
      <c r="A65" s="15"/>
      <c r="B65" s="16"/>
      <c r="C65" s="15"/>
      <c r="D65" s="17"/>
      <c r="E65" s="17"/>
      <c r="F65" s="17"/>
      <c r="G65" s="18"/>
      <c r="H65" s="17"/>
      <c r="I65" s="17"/>
      <c r="J65" s="17"/>
      <c r="K65" s="100"/>
      <c r="L65" s="100"/>
      <c r="M65" s="100"/>
      <c r="N65" s="100"/>
      <c r="O65" s="100"/>
      <c r="P65" s="101"/>
      <c r="Q65" s="100"/>
      <c r="R65" s="102"/>
      <c r="S65" s="102"/>
      <c r="T65" s="102"/>
      <c r="U65" s="102"/>
      <c r="V65" s="100"/>
      <c r="W65" s="100"/>
    </row>
    <row r="66" spans="1:23" ht="12.75" customHeight="1">
      <c r="A66" s="15"/>
      <c r="B66" s="16"/>
      <c r="C66" s="15"/>
      <c r="D66" s="17"/>
      <c r="E66" s="17"/>
      <c r="F66" s="17"/>
      <c r="G66" s="18"/>
      <c r="H66" s="17"/>
      <c r="I66" s="17"/>
      <c r="J66" s="17"/>
      <c r="K66" s="100"/>
      <c r="L66" s="100"/>
      <c r="M66" s="100"/>
      <c r="N66" s="100"/>
      <c r="O66" s="100"/>
      <c r="P66" s="101"/>
      <c r="Q66" s="100"/>
      <c r="R66" s="102"/>
      <c r="S66" s="102"/>
      <c r="T66" s="102"/>
      <c r="U66" s="102"/>
      <c r="V66" s="100"/>
      <c r="W66" s="100"/>
    </row>
    <row r="67" spans="1:23" ht="12.75" customHeight="1">
      <c r="A67" s="15"/>
      <c r="B67" s="16"/>
      <c r="C67" s="15"/>
      <c r="D67" s="17"/>
      <c r="E67" s="17"/>
      <c r="F67" s="17"/>
      <c r="G67" s="18"/>
      <c r="H67" s="17"/>
      <c r="I67" s="17"/>
      <c r="J67" s="17"/>
      <c r="K67" s="100"/>
      <c r="L67" s="100"/>
      <c r="M67" s="100"/>
      <c r="N67" s="100"/>
      <c r="O67" s="100"/>
      <c r="P67" s="101"/>
      <c r="Q67" s="100"/>
      <c r="R67" s="102"/>
      <c r="S67" s="102"/>
      <c r="T67" s="102"/>
      <c r="U67" s="102"/>
      <c r="V67" s="100"/>
      <c r="W67" s="100"/>
    </row>
    <row r="68" spans="1:23" ht="12.75" customHeight="1">
      <c r="A68" s="15"/>
      <c r="B68" s="16"/>
      <c r="C68" s="15"/>
      <c r="D68" s="17"/>
      <c r="E68" s="17"/>
      <c r="F68" s="17"/>
      <c r="G68" s="18"/>
      <c r="H68" s="17"/>
      <c r="I68" s="17"/>
      <c r="J68" s="17"/>
      <c r="K68" s="100"/>
      <c r="L68" s="100"/>
      <c r="M68" s="100"/>
      <c r="N68" s="100"/>
      <c r="O68" s="100"/>
      <c r="P68" s="101"/>
      <c r="Q68" s="100"/>
      <c r="R68" s="102"/>
      <c r="S68" s="102"/>
      <c r="T68" s="102"/>
      <c r="U68" s="102"/>
      <c r="V68" s="100"/>
      <c r="W68" s="100"/>
    </row>
    <row r="69" spans="1:23" ht="12.75" customHeight="1">
      <c r="A69" s="15"/>
      <c r="B69" s="16"/>
      <c r="C69" s="15"/>
      <c r="D69" s="17"/>
      <c r="E69" s="17"/>
      <c r="F69" s="17"/>
      <c r="G69" s="18"/>
      <c r="H69" s="17"/>
      <c r="I69" s="17"/>
      <c r="J69" s="17"/>
      <c r="K69" s="100"/>
      <c r="L69" s="100"/>
      <c r="M69" s="100"/>
      <c r="N69" s="100"/>
      <c r="O69" s="100"/>
      <c r="P69" s="101"/>
      <c r="Q69" s="100"/>
      <c r="R69" s="102"/>
      <c r="S69" s="102"/>
      <c r="T69" s="102"/>
      <c r="U69" s="102"/>
      <c r="V69" s="100"/>
      <c r="W69" s="100"/>
    </row>
    <row r="70" spans="1:23" ht="12.75" customHeight="1">
      <c r="A70" s="7"/>
      <c r="B70" s="8"/>
      <c r="C70" s="7"/>
      <c r="D70" s="57"/>
      <c r="E70" s="17"/>
      <c r="F70" s="59"/>
      <c r="G70" s="58"/>
      <c r="H70" s="59"/>
      <c r="I70" s="21"/>
      <c r="J70" s="17"/>
      <c r="K70" s="100"/>
      <c r="L70" s="100"/>
      <c r="M70" s="100"/>
      <c r="N70" s="100"/>
      <c r="O70" s="100"/>
      <c r="P70" s="101"/>
      <c r="Q70" s="100"/>
      <c r="R70" s="102"/>
      <c r="S70" s="102"/>
      <c r="T70" s="102"/>
      <c r="U70" s="102"/>
      <c r="V70" s="100"/>
      <c r="W70" s="100"/>
    </row>
    <row r="71" spans="1:23" ht="12.75" customHeight="1">
      <c r="A71" s="62" t="s">
        <v>44</v>
      </c>
      <c r="B71" s="16"/>
      <c r="C71" s="15"/>
      <c r="D71" s="17"/>
      <c r="E71" s="17"/>
      <c r="F71" s="64"/>
      <c r="G71" s="16"/>
      <c r="H71" s="15"/>
      <c r="I71" s="17"/>
      <c r="J71" s="21"/>
      <c r="K71" s="100"/>
      <c r="L71" s="100"/>
      <c r="M71" s="100"/>
      <c r="N71" s="100"/>
      <c r="O71" s="100"/>
      <c r="P71" s="101"/>
      <c r="Q71" s="100"/>
      <c r="R71" s="102"/>
      <c r="S71" s="102"/>
      <c r="T71" s="102"/>
      <c r="U71" s="102"/>
      <c r="V71" s="100"/>
      <c r="W71" s="100"/>
    </row>
    <row r="72" spans="1:43" s="97" customFormat="1" ht="12.75" customHeight="1">
      <c r="A72" s="62" t="s">
        <v>45</v>
      </c>
      <c r="B72" s="16"/>
      <c r="C72" s="15"/>
      <c r="D72" s="17"/>
      <c r="E72" s="17"/>
      <c r="F72" s="64"/>
      <c r="G72" s="16"/>
      <c r="H72" s="15"/>
      <c r="I72" s="17"/>
      <c r="J72" s="17"/>
      <c r="K72" s="100"/>
      <c r="L72" s="100"/>
      <c r="M72" s="100"/>
      <c r="N72" s="100"/>
      <c r="O72" s="100"/>
      <c r="P72" s="101"/>
      <c r="Q72" s="100"/>
      <c r="R72" s="102"/>
      <c r="S72" s="102"/>
      <c r="T72" s="102"/>
      <c r="U72" s="102"/>
      <c r="V72" s="100"/>
      <c r="W72" s="100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</row>
    <row r="73" spans="1:43" s="97" customFormat="1" ht="12.75" customHeight="1">
      <c r="A73" s="15" t="s">
        <v>46</v>
      </c>
      <c r="B73" s="16"/>
      <c r="C73" s="15"/>
      <c r="D73" s="17"/>
      <c r="E73" s="17"/>
      <c r="F73" s="64"/>
      <c r="G73" s="16"/>
      <c r="H73" s="15"/>
      <c r="I73" s="17"/>
      <c r="J73" s="17"/>
      <c r="K73" s="100"/>
      <c r="L73" s="100"/>
      <c r="M73" s="100"/>
      <c r="N73" s="100"/>
      <c r="O73" s="100"/>
      <c r="P73" s="101"/>
      <c r="Q73" s="100"/>
      <c r="R73" s="102"/>
      <c r="S73" s="102"/>
      <c r="T73" s="102"/>
      <c r="U73" s="102"/>
      <c r="V73" s="100"/>
      <c r="W73" s="100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</row>
    <row r="74" spans="1:43" s="97" customFormat="1" ht="12.75" customHeight="1">
      <c r="A74" s="63" t="s">
        <v>47</v>
      </c>
      <c r="B74" s="50"/>
      <c r="C74" s="15"/>
      <c r="D74" s="17"/>
      <c r="E74" s="17"/>
      <c r="F74" s="65"/>
      <c r="G74" s="50"/>
      <c r="H74" s="15"/>
      <c r="I74" s="17"/>
      <c r="J74" s="17"/>
      <c r="K74" s="100"/>
      <c r="L74" s="100"/>
      <c r="M74" s="100"/>
      <c r="N74" s="100"/>
      <c r="O74" s="100"/>
      <c r="P74" s="101"/>
      <c r="Q74" s="100"/>
      <c r="R74" s="102"/>
      <c r="S74" s="102"/>
      <c r="T74" s="102"/>
      <c r="U74" s="102"/>
      <c r="V74" s="100"/>
      <c r="W74" s="100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</row>
    <row r="75" spans="1:23" ht="12.75" customHeight="1">
      <c r="A75" s="15"/>
      <c r="B75" s="16"/>
      <c r="C75" s="15"/>
      <c r="D75" s="17"/>
      <c r="E75" s="17"/>
      <c r="F75" s="17"/>
      <c r="G75" s="18"/>
      <c r="H75" s="17"/>
      <c r="I75" s="17"/>
      <c r="J75" s="17"/>
      <c r="K75" s="100"/>
      <c r="L75" s="100"/>
      <c r="M75" s="100"/>
      <c r="N75" s="100"/>
      <c r="O75" s="100"/>
      <c r="P75" s="101"/>
      <c r="Q75" s="100"/>
      <c r="R75" s="102"/>
      <c r="S75" s="102"/>
      <c r="T75" s="102"/>
      <c r="U75" s="102"/>
      <c r="V75" s="100"/>
      <c r="W75" s="100"/>
    </row>
    <row r="76" spans="1:43" s="97" customFormat="1" ht="12.75" customHeight="1">
      <c r="A76" s="15" t="s">
        <v>38</v>
      </c>
      <c r="B76" s="16"/>
      <c r="C76" s="15"/>
      <c r="D76" s="17"/>
      <c r="E76" s="17"/>
      <c r="F76" s="15"/>
      <c r="G76" s="18"/>
      <c r="H76" s="17"/>
      <c r="I76" s="17"/>
      <c r="J76" s="17"/>
      <c r="K76" s="100"/>
      <c r="L76" s="100"/>
      <c r="M76" s="100"/>
      <c r="N76" s="100"/>
      <c r="O76" s="100"/>
      <c r="P76" s="101"/>
      <c r="Q76" s="100"/>
      <c r="R76" s="102"/>
      <c r="S76" s="102"/>
      <c r="T76" s="102"/>
      <c r="U76" s="102"/>
      <c r="V76" s="100"/>
      <c r="W76" s="100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</row>
    <row r="77" spans="1:23" ht="12.75" customHeight="1">
      <c r="A77" s="15" t="s">
        <v>0</v>
      </c>
      <c r="B77" s="16"/>
      <c r="C77" s="15"/>
      <c r="D77" s="17"/>
      <c r="E77" s="17"/>
      <c r="F77" s="15"/>
      <c r="G77" s="18"/>
      <c r="H77" s="17"/>
      <c r="I77" s="17"/>
      <c r="J77" s="17"/>
      <c r="K77" s="100"/>
      <c r="L77" s="100"/>
      <c r="M77" s="100"/>
      <c r="N77" s="100"/>
      <c r="O77" s="100"/>
      <c r="P77" s="101"/>
      <c r="Q77" s="100"/>
      <c r="R77" s="102"/>
      <c r="S77" s="102"/>
      <c r="T77" s="102"/>
      <c r="U77" s="102"/>
      <c r="V77" s="100"/>
      <c r="W77" s="100"/>
    </row>
    <row r="78" spans="1:23" ht="12.75" customHeight="1">
      <c r="A78" s="15" t="s">
        <v>39</v>
      </c>
      <c r="B78" s="16"/>
      <c r="C78" s="15"/>
      <c r="D78" s="17"/>
      <c r="E78" s="17"/>
      <c r="F78" s="15"/>
      <c r="G78" s="18"/>
      <c r="H78" s="17"/>
      <c r="I78" s="17"/>
      <c r="J78" s="17"/>
      <c r="K78" s="100"/>
      <c r="L78" s="100"/>
      <c r="M78" s="100"/>
      <c r="N78" s="100"/>
      <c r="O78" s="100"/>
      <c r="P78" s="101"/>
      <c r="Q78" s="100"/>
      <c r="R78" s="102"/>
      <c r="S78" s="102"/>
      <c r="T78" s="102"/>
      <c r="U78" s="102"/>
      <c r="V78" s="100"/>
      <c r="W78" s="100"/>
    </row>
    <row r="79" spans="1:23" ht="12.75" customHeight="1">
      <c r="A79" s="15" t="s">
        <v>40</v>
      </c>
      <c r="B79" s="16"/>
      <c r="C79" s="15"/>
      <c r="D79" s="17"/>
      <c r="E79" s="17"/>
      <c r="F79" s="15"/>
      <c r="G79" s="18"/>
      <c r="H79" s="17"/>
      <c r="I79" s="17"/>
      <c r="J79" s="17"/>
      <c r="K79" s="100"/>
      <c r="L79" s="100"/>
      <c r="M79" s="100"/>
      <c r="N79" s="100"/>
      <c r="O79" s="100"/>
      <c r="P79" s="101"/>
      <c r="Q79" s="100"/>
      <c r="R79" s="102"/>
      <c r="S79" s="102"/>
      <c r="T79" s="102"/>
      <c r="U79" s="102"/>
      <c r="V79" s="100"/>
      <c r="W79" s="100"/>
    </row>
    <row r="80" spans="1:23" ht="12.75" customHeight="1">
      <c r="A80" s="15"/>
      <c r="B80" s="16"/>
      <c r="C80" s="15"/>
      <c r="D80" s="17"/>
      <c r="E80" s="17"/>
      <c r="F80" s="17"/>
      <c r="G80" s="18"/>
      <c r="H80" s="17"/>
      <c r="I80" s="17"/>
      <c r="J80" s="17"/>
      <c r="K80" s="100"/>
      <c r="L80" s="100"/>
      <c r="M80" s="100"/>
      <c r="N80" s="100"/>
      <c r="O80" s="100"/>
      <c r="P80" s="101"/>
      <c r="Q80" s="100"/>
      <c r="R80" s="102"/>
      <c r="S80" s="102"/>
      <c r="T80" s="102"/>
      <c r="U80" s="102"/>
      <c r="V80" s="100"/>
      <c r="W80" s="100"/>
    </row>
    <row r="81" spans="1:23" ht="12.75" customHeight="1">
      <c r="A81" s="17"/>
      <c r="B81" s="19"/>
      <c r="C81" s="17"/>
      <c r="D81" s="17"/>
      <c r="E81" s="17"/>
      <c r="F81" s="17"/>
      <c r="G81" s="18"/>
      <c r="H81" s="17"/>
      <c r="I81" s="17"/>
      <c r="J81" s="17"/>
      <c r="K81" s="100"/>
      <c r="L81" s="100"/>
      <c r="M81" s="100"/>
      <c r="N81" s="100"/>
      <c r="O81" s="100"/>
      <c r="P81" s="101"/>
      <c r="Q81" s="100"/>
      <c r="R81" s="102"/>
      <c r="S81" s="102"/>
      <c r="T81" s="102"/>
      <c r="U81" s="102"/>
      <c r="V81" s="100"/>
      <c r="W81" s="100"/>
    </row>
    <row r="82" spans="1:23" ht="12.75" customHeight="1">
      <c r="A82" s="17"/>
      <c r="B82" s="19"/>
      <c r="C82" s="17"/>
      <c r="D82" s="17"/>
      <c r="E82" s="17"/>
      <c r="F82" s="17"/>
      <c r="G82" s="18"/>
      <c r="H82" s="17"/>
      <c r="I82" s="17"/>
      <c r="J82" s="17"/>
      <c r="K82" s="100"/>
      <c r="L82" s="100"/>
      <c r="M82" s="100"/>
      <c r="N82" s="100"/>
      <c r="O82" s="100"/>
      <c r="P82" s="101"/>
      <c r="Q82" s="100"/>
      <c r="R82" s="102"/>
      <c r="S82" s="102"/>
      <c r="T82" s="102"/>
      <c r="U82" s="102"/>
      <c r="V82" s="100"/>
      <c r="W82" s="100"/>
    </row>
    <row r="83" spans="1:43" s="97" customFormat="1" ht="12.75">
      <c r="A83" s="17"/>
      <c r="B83" s="19"/>
      <c r="C83" s="17"/>
      <c r="D83" s="17"/>
      <c r="E83" s="17"/>
      <c r="F83" s="17"/>
      <c r="G83" s="18"/>
      <c r="H83" s="17"/>
      <c r="I83" s="17"/>
      <c r="J83" s="17"/>
      <c r="K83" s="100"/>
      <c r="L83" s="100"/>
      <c r="M83" s="100"/>
      <c r="N83" s="100"/>
      <c r="O83" s="100"/>
      <c r="P83" s="101"/>
      <c r="Q83" s="100"/>
      <c r="R83" s="102"/>
      <c r="S83" s="102"/>
      <c r="T83" s="102"/>
      <c r="U83" s="102"/>
      <c r="V83" s="100"/>
      <c r="W83" s="100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</row>
    <row r="84" spans="1:43" s="97" customFormat="1" ht="12.75">
      <c r="A84" s="17"/>
      <c r="B84" s="19"/>
      <c r="C84" s="17"/>
      <c r="D84" s="17"/>
      <c r="E84" s="17"/>
      <c r="F84" s="17"/>
      <c r="G84" s="18"/>
      <c r="H84" s="17"/>
      <c r="I84" s="17"/>
      <c r="J84" s="17"/>
      <c r="K84" s="100"/>
      <c r="L84" s="100"/>
      <c r="M84" s="100"/>
      <c r="N84" s="100"/>
      <c r="O84" s="100"/>
      <c r="P84" s="101"/>
      <c r="Q84" s="100"/>
      <c r="R84" s="102"/>
      <c r="S84" s="102"/>
      <c r="T84" s="102"/>
      <c r="U84" s="102"/>
      <c r="V84" s="100"/>
      <c r="W84" s="100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</row>
    <row r="85" spans="1:43" s="97" customFormat="1" ht="12.75">
      <c r="A85" s="17"/>
      <c r="B85" s="19"/>
      <c r="C85" s="17"/>
      <c r="D85" s="17"/>
      <c r="E85" s="17"/>
      <c r="F85" s="17"/>
      <c r="G85" s="18"/>
      <c r="H85" s="17"/>
      <c r="I85" s="17"/>
      <c r="J85" s="17"/>
      <c r="K85" s="100"/>
      <c r="L85" s="100"/>
      <c r="M85" s="178"/>
      <c r="N85" s="100"/>
      <c r="O85" s="100"/>
      <c r="P85" s="101"/>
      <c r="Q85" s="100"/>
      <c r="R85" s="102"/>
      <c r="S85" s="102"/>
      <c r="T85" s="102"/>
      <c r="U85" s="102"/>
      <c r="V85" s="100"/>
      <c r="W85" s="100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</row>
    <row r="86" spans="1:43" s="97" customFormat="1" ht="12.75">
      <c r="A86" s="17"/>
      <c r="B86" s="19"/>
      <c r="C86" s="17"/>
      <c r="D86" s="17"/>
      <c r="E86" s="17"/>
      <c r="F86" s="17"/>
      <c r="G86" s="18"/>
      <c r="H86" s="17"/>
      <c r="I86" s="17"/>
      <c r="J86" s="17"/>
      <c r="K86" s="89"/>
      <c r="L86" s="100"/>
      <c r="M86" s="111"/>
      <c r="N86" s="89"/>
      <c r="O86" s="100"/>
      <c r="P86" s="101"/>
      <c r="Q86" s="100"/>
      <c r="R86" s="102"/>
      <c r="S86" s="102"/>
      <c r="T86" s="102"/>
      <c r="U86" s="102"/>
      <c r="V86" s="100"/>
      <c r="W86" s="100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</row>
    <row r="87" spans="1:43" s="97" customFormat="1" ht="12.75">
      <c r="A87" s="17"/>
      <c r="B87" s="19"/>
      <c r="C87" s="17"/>
      <c r="D87" s="17"/>
      <c r="E87" s="17"/>
      <c r="F87" s="17"/>
      <c r="G87" s="18"/>
      <c r="H87" s="17"/>
      <c r="I87" s="17"/>
      <c r="J87" s="17"/>
      <c r="K87" s="124"/>
      <c r="L87" s="100"/>
      <c r="M87" s="111"/>
      <c r="N87" s="124"/>
      <c r="O87" s="100"/>
      <c r="P87" s="101"/>
      <c r="Q87" s="100"/>
      <c r="R87" s="102"/>
      <c r="S87" s="102"/>
      <c r="T87" s="102"/>
      <c r="U87" s="102"/>
      <c r="V87" s="100"/>
      <c r="W87" s="100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</row>
    <row r="88" spans="1:43" s="97" customFormat="1" ht="12.75">
      <c r="A88" s="17"/>
      <c r="B88" s="19"/>
      <c r="C88" s="17"/>
      <c r="D88" s="17"/>
      <c r="E88" s="17"/>
      <c r="F88" s="17"/>
      <c r="G88" s="18"/>
      <c r="H88" s="17"/>
      <c r="I88" s="17"/>
      <c r="J88" s="17"/>
      <c r="K88" s="181"/>
      <c r="L88" s="169"/>
      <c r="M88" s="111"/>
      <c r="N88" s="181"/>
      <c r="O88" s="169"/>
      <c r="P88" s="101"/>
      <c r="Q88" s="100"/>
      <c r="R88" s="102"/>
      <c r="S88" s="102"/>
      <c r="T88" s="102"/>
      <c r="U88" s="102"/>
      <c r="V88" s="100"/>
      <c r="W88" s="100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</row>
    <row r="89" spans="1:43" s="97" customFormat="1" ht="12.75">
      <c r="A89" s="17"/>
      <c r="B89" s="19"/>
      <c r="C89" s="17"/>
      <c r="D89" s="17"/>
      <c r="E89" s="17"/>
      <c r="F89" s="17"/>
      <c r="G89" s="18"/>
      <c r="H89" s="17"/>
      <c r="I89" s="17"/>
      <c r="J89" s="17"/>
      <c r="K89" s="182"/>
      <c r="L89" s="100"/>
      <c r="M89" s="111"/>
      <c r="N89" s="182"/>
      <c r="O89" s="100"/>
      <c r="P89" s="101"/>
      <c r="Q89" s="100"/>
      <c r="R89" s="102"/>
      <c r="S89" s="102"/>
      <c r="T89" s="102"/>
      <c r="U89" s="102"/>
      <c r="V89" s="100"/>
      <c r="W89" s="100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</row>
    <row r="90" spans="1:43" s="97" customFormat="1" ht="12.75">
      <c r="A90" s="17"/>
      <c r="B90" s="19"/>
      <c r="C90" s="17"/>
      <c r="D90" s="17"/>
      <c r="E90" s="17"/>
      <c r="F90" s="17"/>
      <c r="G90" s="18"/>
      <c r="H90" s="17"/>
      <c r="I90" s="17"/>
      <c r="J90" s="17"/>
      <c r="K90" s="100"/>
      <c r="L90" s="100"/>
      <c r="M90" s="111"/>
      <c r="N90" s="100"/>
      <c r="O90" s="100"/>
      <c r="P90" s="101"/>
      <c r="Q90" s="100"/>
      <c r="R90" s="102"/>
      <c r="S90" s="102"/>
      <c r="T90" s="102"/>
      <c r="U90" s="102"/>
      <c r="V90" s="100"/>
      <c r="W90" s="100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</row>
    <row r="91" spans="1:23" ht="12.75">
      <c r="A91" s="17"/>
      <c r="B91" s="19"/>
      <c r="C91" s="17"/>
      <c r="D91" s="17"/>
      <c r="E91" s="17"/>
      <c r="F91" s="17"/>
      <c r="G91" s="18"/>
      <c r="H91" s="17"/>
      <c r="I91" s="17"/>
      <c r="J91" s="17"/>
      <c r="K91" s="111"/>
      <c r="L91" s="100"/>
      <c r="M91" s="111"/>
      <c r="N91" s="111"/>
      <c r="O91" s="100"/>
      <c r="P91" s="101"/>
      <c r="Q91" s="100"/>
      <c r="R91" s="102"/>
      <c r="S91" s="102"/>
      <c r="T91" s="102"/>
      <c r="U91" s="102"/>
      <c r="V91" s="100"/>
      <c r="W91" s="100"/>
    </row>
    <row r="92" spans="1:23" ht="12.75">
      <c r="A92" s="100"/>
      <c r="B92" s="111"/>
      <c r="C92" s="100"/>
      <c r="D92" s="111"/>
      <c r="E92" s="111"/>
      <c r="F92" s="100"/>
      <c r="G92" s="111"/>
      <c r="H92" s="111"/>
      <c r="I92" s="100"/>
      <c r="J92" s="111"/>
      <c r="K92" s="111"/>
      <c r="L92" s="100"/>
      <c r="M92" s="111"/>
      <c r="N92" s="111"/>
      <c r="O92" s="100"/>
      <c r="P92" s="101"/>
      <c r="Q92" s="100"/>
      <c r="R92" s="102"/>
      <c r="S92" s="102"/>
      <c r="T92" s="102"/>
      <c r="U92" s="102"/>
      <c r="V92" s="100"/>
      <c r="W92" s="100"/>
    </row>
    <row r="93" spans="1:23" ht="12.75">
      <c r="A93" s="100"/>
      <c r="B93" s="111"/>
      <c r="C93" s="100"/>
      <c r="D93" s="183"/>
      <c r="E93" s="183"/>
      <c r="F93" s="183"/>
      <c r="G93" s="111"/>
      <c r="H93" s="183"/>
      <c r="I93" s="183"/>
      <c r="J93" s="111"/>
      <c r="K93" s="183"/>
      <c r="L93" s="183"/>
      <c r="M93" s="111"/>
      <c r="N93" s="183"/>
      <c r="O93" s="183"/>
      <c r="P93" s="101"/>
      <c r="Q93" s="100"/>
      <c r="R93" s="102"/>
      <c r="S93" s="102"/>
      <c r="T93" s="102"/>
      <c r="U93" s="102"/>
      <c r="V93" s="100"/>
      <c r="W93" s="100"/>
    </row>
    <row r="94" spans="1:23" ht="12.75">
      <c r="A94" s="100"/>
      <c r="B94" s="111"/>
      <c r="C94" s="100"/>
      <c r="D94" s="100"/>
      <c r="E94" s="184"/>
      <c r="F94" s="100"/>
      <c r="G94" s="111"/>
      <c r="H94" s="184"/>
      <c r="I94" s="100"/>
      <c r="J94" s="111"/>
      <c r="K94" s="184"/>
      <c r="L94" s="100"/>
      <c r="M94" s="111"/>
      <c r="N94" s="184"/>
      <c r="O94" s="100"/>
      <c r="P94" s="101"/>
      <c r="Q94" s="100"/>
      <c r="R94" s="102"/>
      <c r="S94" s="102"/>
      <c r="T94" s="102"/>
      <c r="U94" s="102"/>
      <c r="V94" s="100"/>
      <c r="W94" s="100"/>
    </row>
    <row r="95" spans="1:23" ht="12.75">
      <c r="A95" s="100"/>
      <c r="B95" s="111"/>
      <c r="C95" s="100"/>
      <c r="D95" s="100"/>
      <c r="E95" s="100"/>
      <c r="F95" s="100"/>
      <c r="G95" s="111"/>
      <c r="H95" s="100"/>
      <c r="I95" s="100"/>
      <c r="J95" s="111"/>
      <c r="K95" s="100"/>
      <c r="L95" s="100"/>
      <c r="M95" s="111"/>
      <c r="N95" s="100"/>
      <c r="O95" s="100"/>
      <c r="P95" s="101"/>
      <c r="Q95" s="100"/>
      <c r="R95" s="102"/>
      <c r="S95" s="102"/>
      <c r="T95" s="102"/>
      <c r="U95" s="102"/>
      <c r="V95" s="100"/>
      <c r="W95" s="100"/>
    </row>
    <row r="96" spans="1:18" ht="12.75">
      <c r="A96" s="100"/>
      <c r="B96" s="111"/>
      <c r="C96" s="100"/>
      <c r="D96" s="100"/>
      <c r="E96" s="100"/>
      <c r="F96" s="100"/>
      <c r="G96" s="111"/>
      <c r="H96" s="100"/>
      <c r="I96" s="100"/>
      <c r="J96" s="111"/>
      <c r="K96" s="100"/>
      <c r="L96" s="100"/>
      <c r="M96" s="111"/>
      <c r="N96" s="100"/>
      <c r="O96" s="100"/>
      <c r="P96" s="101"/>
      <c r="Q96" s="100"/>
      <c r="R96" s="102"/>
    </row>
    <row r="97" spans="1:43" s="97" customFormat="1" ht="12.75">
      <c r="A97" s="185"/>
      <c r="B97" s="111"/>
      <c r="C97" s="100"/>
      <c r="D97" s="186"/>
      <c r="E97" s="187"/>
      <c r="F97" s="100"/>
      <c r="G97" s="186"/>
      <c r="H97" s="187"/>
      <c r="I97" s="100"/>
      <c r="J97" s="186"/>
      <c r="K97" s="187"/>
      <c r="L97" s="100"/>
      <c r="M97" s="186"/>
      <c r="N97" s="187"/>
      <c r="O97" s="100"/>
      <c r="P97" s="101"/>
      <c r="Q97" s="100"/>
      <c r="R97" s="102"/>
      <c r="S97" s="98"/>
      <c r="T97" s="99"/>
      <c r="U97" s="99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</row>
    <row r="98" spans="1:43" s="97" customFormat="1" ht="12.75">
      <c r="A98" s="185"/>
      <c r="B98" s="111"/>
      <c r="C98" s="100"/>
      <c r="D98" s="186"/>
      <c r="E98" s="187"/>
      <c r="F98" s="100"/>
      <c r="G98" s="186"/>
      <c r="H98" s="187"/>
      <c r="I98" s="100"/>
      <c r="J98" s="186"/>
      <c r="K98" s="187"/>
      <c r="L98" s="100"/>
      <c r="M98" s="186"/>
      <c r="N98" s="187"/>
      <c r="O98" s="100"/>
      <c r="P98" s="101"/>
      <c r="Q98" s="100"/>
      <c r="R98" s="102"/>
      <c r="S98" s="98"/>
      <c r="T98" s="99"/>
      <c r="U98" s="99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</row>
    <row r="99" spans="1:43" s="97" customFormat="1" ht="12.75">
      <c r="A99" s="100"/>
      <c r="B99" s="111"/>
      <c r="C99" s="100"/>
      <c r="D99" s="186"/>
      <c r="E99" s="187"/>
      <c r="F99" s="100"/>
      <c r="G99" s="186"/>
      <c r="H99" s="187"/>
      <c r="I99" s="100"/>
      <c r="J99" s="186"/>
      <c r="K99" s="187"/>
      <c r="L99" s="100"/>
      <c r="M99" s="186"/>
      <c r="N99" s="187"/>
      <c r="O99" s="100"/>
      <c r="P99" s="101"/>
      <c r="Q99" s="100"/>
      <c r="R99" s="102"/>
      <c r="S99" s="98"/>
      <c r="T99" s="99"/>
      <c r="U99" s="99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</row>
    <row r="100" spans="1:43" s="97" customFormat="1" ht="12.75">
      <c r="A100" s="185"/>
      <c r="B100" s="111"/>
      <c r="C100" s="100"/>
      <c r="D100" s="186"/>
      <c r="E100" s="187"/>
      <c r="F100" s="100"/>
      <c r="G100" s="186"/>
      <c r="H100" s="187"/>
      <c r="I100" s="100"/>
      <c r="J100" s="186"/>
      <c r="K100" s="187"/>
      <c r="L100" s="100"/>
      <c r="M100" s="186"/>
      <c r="N100" s="187"/>
      <c r="O100" s="100"/>
      <c r="P100" s="101"/>
      <c r="Q100" s="100"/>
      <c r="R100" s="102"/>
      <c r="S100" s="98"/>
      <c r="T100" s="99"/>
      <c r="U100" s="99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</row>
    <row r="101" spans="1:43" s="97" customFormat="1" ht="12.75">
      <c r="A101" s="185"/>
      <c r="B101" s="111"/>
      <c r="C101" s="100"/>
      <c r="D101" s="186"/>
      <c r="E101" s="187"/>
      <c r="F101" s="100"/>
      <c r="G101" s="186"/>
      <c r="H101" s="187"/>
      <c r="I101" s="100"/>
      <c r="J101" s="186"/>
      <c r="K101" s="187"/>
      <c r="L101" s="100"/>
      <c r="M101" s="186"/>
      <c r="N101" s="187"/>
      <c r="O101" s="100"/>
      <c r="P101" s="101"/>
      <c r="Q101" s="100"/>
      <c r="R101" s="102"/>
      <c r="S101" s="98"/>
      <c r="T101" s="99"/>
      <c r="U101" s="99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</row>
    <row r="102" spans="1:43" s="97" customFormat="1" ht="12.75">
      <c r="A102" s="185"/>
      <c r="B102" s="111"/>
      <c r="C102" s="100"/>
      <c r="D102" s="186"/>
      <c r="E102" s="187"/>
      <c r="F102" s="100"/>
      <c r="G102" s="186"/>
      <c r="H102" s="187"/>
      <c r="I102" s="100"/>
      <c r="J102" s="186"/>
      <c r="K102" s="187"/>
      <c r="L102" s="100"/>
      <c r="M102" s="186"/>
      <c r="N102" s="187"/>
      <c r="O102" s="100"/>
      <c r="P102" s="101"/>
      <c r="Q102" s="100"/>
      <c r="R102" s="102"/>
      <c r="S102" s="98"/>
      <c r="T102" s="99"/>
      <c r="U102" s="99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</row>
    <row r="103" spans="1:43" s="97" customFormat="1" ht="12.75">
      <c r="A103" s="185"/>
      <c r="B103" s="111"/>
      <c r="C103" s="100"/>
      <c r="D103" s="186"/>
      <c r="E103" s="187"/>
      <c r="F103" s="100"/>
      <c r="G103" s="186"/>
      <c r="H103" s="187"/>
      <c r="I103" s="100"/>
      <c r="J103" s="186"/>
      <c r="K103" s="187"/>
      <c r="L103" s="100"/>
      <c r="M103" s="186"/>
      <c r="N103" s="187"/>
      <c r="O103" s="100"/>
      <c r="P103" s="101"/>
      <c r="Q103" s="100"/>
      <c r="R103" s="102"/>
      <c r="S103" s="98"/>
      <c r="T103" s="99"/>
      <c r="U103" s="99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</row>
    <row r="104" spans="1:43" s="97" customFormat="1" ht="12.75">
      <c r="A104" s="185"/>
      <c r="B104" s="111"/>
      <c r="C104" s="100"/>
      <c r="D104" s="186"/>
      <c r="E104" s="187"/>
      <c r="F104" s="100"/>
      <c r="G104" s="186"/>
      <c r="H104" s="187"/>
      <c r="I104" s="100"/>
      <c r="J104" s="186"/>
      <c r="K104" s="187"/>
      <c r="L104" s="100"/>
      <c r="M104" s="186"/>
      <c r="N104" s="187"/>
      <c r="O104" s="100"/>
      <c r="P104" s="101"/>
      <c r="Q104" s="100"/>
      <c r="R104" s="102"/>
      <c r="S104" s="98"/>
      <c r="T104" s="99"/>
      <c r="U104" s="99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</row>
    <row r="105" spans="1:43" s="97" customFormat="1" ht="12.75">
      <c r="A105" s="185"/>
      <c r="B105" s="111"/>
      <c r="C105" s="100"/>
      <c r="D105" s="186"/>
      <c r="E105" s="187"/>
      <c r="F105" s="100"/>
      <c r="G105" s="186"/>
      <c r="H105" s="187"/>
      <c r="I105" s="100"/>
      <c r="J105" s="186"/>
      <c r="K105" s="187"/>
      <c r="L105" s="100"/>
      <c r="M105" s="186"/>
      <c r="N105" s="187"/>
      <c r="O105" s="100"/>
      <c r="P105" s="101"/>
      <c r="Q105" s="100"/>
      <c r="R105" s="102"/>
      <c r="S105" s="98"/>
      <c r="T105" s="99"/>
      <c r="U105" s="99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</row>
    <row r="106" spans="1:43" s="97" customFormat="1" ht="12.75">
      <c r="A106" s="185"/>
      <c r="B106" s="111"/>
      <c r="C106" s="100"/>
      <c r="D106" s="186"/>
      <c r="E106" s="187"/>
      <c r="F106" s="100"/>
      <c r="G106" s="186"/>
      <c r="H106" s="187"/>
      <c r="I106" s="100"/>
      <c r="J106" s="186"/>
      <c r="K106" s="187"/>
      <c r="L106" s="100"/>
      <c r="M106" s="186"/>
      <c r="N106" s="187"/>
      <c r="O106" s="100"/>
      <c r="P106" s="101"/>
      <c r="Q106" s="100"/>
      <c r="R106" s="102"/>
      <c r="S106" s="98"/>
      <c r="T106" s="99"/>
      <c r="U106" s="99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</row>
    <row r="107" spans="1:43" s="97" customFormat="1" ht="12.75">
      <c r="A107" s="185"/>
      <c r="B107" s="111"/>
      <c r="C107" s="100"/>
      <c r="D107" s="186"/>
      <c r="E107" s="187"/>
      <c r="F107" s="100"/>
      <c r="G107" s="186"/>
      <c r="H107" s="187"/>
      <c r="I107" s="100"/>
      <c r="J107" s="186"/>
      <c r="K107" s="187"/>
      <c r="L107" s="100"/>
      <c r="M107" s="186"/>
      <c r="N107" s="187"/>
      <c r="O107" s="100"/>
      <c r="P107" s="101"/>
      <c r="Q107" s="100"/>
      <c r="R107" s="102"/>
      <c r="S107" s="98"/>
      <c r="T107" s="99"/>
      <c r="U107" s="99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</row>
    <row r="108" spans="1:43" s="97" customFormat="1" ht="12.75">
      <c r="A108" s="185"/>
      <c r="B108" s="111"/>
      <c r="C108" s="100"/>
      <c r="D108" s="186"/>
      <c r="E108" s="187"/>
      <c r="F108" s="100"/>
      <c r="G108" s="186"/>
      <c r="H108" s="187"/>
      <c r="I108" s="100"/>
      <c r="J108" s="186"/>
      <c r="K108" s="187"/>
      <c r="L108" s="100"/>
      <c r="M108" s="186"/>
      <c r="N108" s="187"/>
      <c r="O108" s="100"/>
      <c r="P108" s="101"/>
      <c r="Q108" s="100"/>
      <c r="R108" s="102"/>
      <c r="S108" s="98"/>
      <c r="T108" s="99"/>
      <c r="U108" s="99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</row>
    <row r="109" spans="1:43" s="97" customFormat="1" ht="12.75">
      <c r="A109" s="185"/>
      <c r="B109" s="111"/>
      <c r="C109" s="100"/>
      <c r="D109" s="186"/>
      <c r="E109" s="187"/>
      <c r="F109" s="100"/>
      <c r="G109" s="186"/>
      <c r="H109" s="187"/>
      <c r="I109" s="100"/>
      <c r="J109" s="186"/>
      <c r="K109" s="187"/>
      <c r="L109" s="100"/>
      <c r="M109" s="186"/>
      <c r="N109" s="187"/>
      <c r="O109" s="100"/>
      <c r="P109" s="101"/>
      <c r="Q109" s="100"/>
      <c r="R109" s="102"/>
      <c r="S109" s="98"/>
      <c r="T109" s="99"/>
      <c r="U109" s="99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</row>
    <row r="110" spans="1:43" s="97" customFormat="1" ht="12.75">
      <c r="A110" s="185"/>
      <c r="B110" s="111"/>
      <c r="C110" s="100"/>
      <c r="D110" s="186"/>
      <c r="E110" s="187"/>
      <c r="F110" s="100"/>
      <c r="G110" s="186"/>
      <c r="H110" s="187"/>
      <c r="I110" s="100"/>
      <c r="J110" s="186"/>
      <c r="K110" s="187"/>
      <c r="L110" s="100"/>
      <c r="M110" s="186"/>
      <c r="N110" s="187"/>
      <c r="O110" s="100"/>
      <c r="P110" s="101"/>
      <c r="Q110" s="100"/>
      <c r="R110" s="102"/>
      <c r="S110" s="98"/>
      <c r="T110" s="99"/>
      <c r="U110" s="99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</row>
    <row r="111" spans="1:43" s="97" customFormat="1" ht="12.75">
      <c r="A111" s="185"/>
      <c r="B111" s="111"/>
      <c r="C111" s="100"/>
      <c r="D111" s="186"/>
      <c r="E111" s="187"/>
      <c r="F111" s="100"/>
      <c r="G111" s="186"/>
      <c r="H111" s="187"/>
      <c r="I111" s="100"/>
      <c r="J111" s="186"/>
      <c r="K111" s="187"/>
      <c r="L111" s="100"/>
      <c r="M111" s="186"/>
      <c r="N111" s="187"/>
      <c r="O111" s="100"/>
      <c r="P111" s="101"/>
      <c r="Q111" s="100"/>
      <c r="R111" s="102"/>
      <c r="S111" s="98"/>
      <c r="T111" s="99"/>
      <c r="U111" s="99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</row>
    <row r="112" spans="1:43" s="97" customFormat="1" ht="12.75">
      <c r="A112" s="185"/>
      <c r="B112" s="111"/>
      <c r="C112" s="100"/>
      <c r="D112" s="186"/>
      <c r="E112" s="187"/>
      <c r="F112" s="100"/>
      <c r="G112" s="186"/>
      <c r="H112" s="187"/>
      <c r="I112" s="100"/>
      <c r="J112" s="186"/>
      <c r="K112" s="187"/>
      <c r="L112" s="100"/>
      <c r="M112" s="186"/>
      <c r="N112" s="187"/>
      <c r="O112" s="100"/>
      <c r="P112" s="101"/>
      <c r="Q112" s="100"/>
      <c r="R112" s="102"/>
      <c r="S112" s="98"/>
      <c r="T112" s="99"/>
      <c r="U112" s="99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</row>
    <row r="113" spans="1:18" ht="12.75">
      <c r="A113" s="185"/>
      <c r="B113" s="111"/>
      <c r="C113" s="100"/>
      <c r="D113" s="186"/>
      <c r="E113" s="187"/>
      <c r="F113" s="100"/>
      <c r="G113" s="186"/>
      <c r="H113" s="187"/>
      <c r="I113" s="188"/>
      <c r="J113" s="186"/>
      <c r="K113" s="187"/>
      <c r="L113" s="100"/>
      <c r="M113" s="186"/>
      <c r="N113" s="187"/>
      <c r="O113" s="100"/>
      <c r="P113" s="101"/>
      <c r="Q113" s="100"/>
      <c r="R113" s="102"/>
    </row>
    <row r="114" spans="1:18" ht="12.75">
      <c r="A114" s="185"/>
      <c r="B114" s="111"/>
      <c r="C114" s="100"/>
      <c r="D114" s="186"/>
      <c r="E114" s="187"/>
      <c r="F114" s="100"/>
      <c r="G114" s="186"/>
      <c r="H114" s="187"/>
      <c r="I114" s="100"/>
      <c r="J114" s="186"/>
      <c r="K114" s="187"/>
      <c r="L114" s="100"/>
      <c r="M114" s="186"/>
      <c r="N114" s="187"/>
      <c r="O114" s="100"/>
      <c r="P114" s="101"/>
      <c r="Q114" s="100"/>
      <c r="R114" s="102"/>
    </row>
    <row r="115" spans="1:18" ht="12.75">
      <c r="A115" s="185"/>
      <c r="B115" s="111"/>
      <c r="C115" s="100"/>
      <c r="D115" s="186"/>
      <c r="E115" s="187"/>
      <c r="F115" s="100"/>
      <c r="G115" s="186"/>
      <c r="H115" s="187"/>
      <c r="I115" s="100"/>
      <c r="J115" s="186"/>
      <c r="K115" s="187"/>
      <c r="L115" s="100"/>
      <c r="M115" s="186"/>
      <c r="N115" s="187"/>
      <c r="O115" s="100"/>
      <c r="P115" s="101"/>
      <c r="Q115" s="100"/>
      <c r="R115" s="102"/>
    </row>
    <row r="116" spans="1:18" ht="12.75">
      <c r="A116" s="185"/>
      <c r="B116" s="111"/>
      <c r="C116" s="100"/>
      <c r="D116" s="186"/>
      <c r="E116" s="187"/>
      <c r="F116" s="100"/>
      <c r="G116" s="186"/>
      <c r="H116" s="187"/>
      <c r="I116" s="100"/>
      <c r="J116" s="186"/>
      <c r="K116" s="187"/>
      <c r="L116" s="100"/>
      <c r="M116" s="186"/>
      <c r="N116" s="187"/>
      <c r="O116" s="100"/>
      <c r="P116" s="101"/>
      <c r="Q116" s="100"/>
      <c r="R116" s="102"/>
    </row>
    <row r="117" spans="1:18" ht="12.75">
      <c r="A117" s="185"/>
      <c r="B117" s="111"/>
      <c r="C117" s="100"/>
      <c r="D117" s="186"/>
      <c r="E117" s="187"/>
      <c r="F117" s="100"/>
      <c r="G117" s="186"/>
      <c r="H117" s="187"/>
      <c r="I117" s="100"/>
      <c r="J117" s="186"/>
      <c r="K117" s="187"/>
      <c r="L117" s="100"/>
      <c r="M117" s="186"/>
      <c r="N117" s="187"/>
      <c r="O117" s="100"/>
      <c r="P117" s="101"/>
      <c r="Q117" s="100"/>
      <c r="R117" s="102"/>
    </row>
    <row r="118" spans="1:18" ht="12.75">
      <c r="A118" s="185"/>
      <c r="B118" s="111"/>
      <c r="C118" s="100"/>
      <c r="D118" s="186"/>
      <c r="E118" s="187"/>
      <c r="F118" s="100"/>
      <c r="G118" s="186"/>
      <c r="H118" s="187"/>
      <c r="I118" s="100"/>
      <c r="J118" s="186"/>
      <c r="K118" s="187"/>
      <c r="L118" s="100"/>
      <c r="M118" s="186"/>
      <c r="N118" s="187"/>
      <c r="O118" s="100"/>
      <c r="P118" s="101"/>
      <c r="Q118" s="100"/>
      <c r="R118" s="102"/>
    </row>
    <row r="119" spans="1:18" ht="12.75">
      <c r="A119" s="185"/>
      <c r="B119" s="111"/>
      <c r="C119" s="100"/>
      <c r="D119" s="186"/>
      <c r="E119" s="187"/>
      <c r="F119" s="100"/>
      <c r="G119" s="186"/>
      <c r="H119" s="187"/>
      <c r="I119" s="100"/>
      <c r="J119" s="186"/>
      <c r="K119" s="187"/>
      <c r="L119" s="100"/>
      <c r="M119" s="186"/>
      <c r="N119" s="187"/>
      <c r="O119" s="100"/>
      <c r="P119" s="101"/>
      <c r="Q119" s="100"/>
      <c r="R119" s="102"/>
    </row>
    <row r="120" spans="1:18" ht="12.75">
      <c r="A120" s="185"/>
      <c r="B120" s="111"/>
      <c r="C120" s="100"/>
      <c r="D120" s="186"/>
      <c r="E120" s="187"/>
      <c r="F120" s="100"/>
      <c r="G120" s="186"/>
      <c r="H120" s="187"/>
      <c r="I120" s="100"/>
      <c r="J120" s="186"/>
      <c r="K120" s="187"/>
      <c r="L120" s="100"/>
      <c r="M120" s="186"/>
      <c r="N120" s="187"/>
      <c r="O120" s="100"/>
      <c r="P120" s="101"/>
      <c r="Q120" s="100"/>
      <c r="R120" s="102"/>
    </row>
    <row r="121" spans="1:18" ht="12.75">
      <c r="A121" s="185"/>
      <c r="B121" s="111"/>
      <c r="C121" s="100"/>
      <c r="D121" s="186"/>
      <c r="E121" s="187"/>
      <c r="F121" s="100"/>
      <c r="G121" s="186"/>
      <c r="H121" s="187"/>
      <c r="I121" s="100"/>
      <c r="J121" s="186"/>
      <c r="K121" s="187"/>
      <c r="L121" s="100"/>
      <c r="M121" s="186"/>
      <c r="N121" s="187"/>
      <c r="O121" s="100"/>
      <c r="P121" s="101"/>
      <c r="Q121" s="100"/>
      <c r="R121" s="102"/>
    </row>
    <row r="122" spans="1:18" ht="12.75">
      <c r="A122" s="185"/>
      <c r="B122" s="111"/>
      <c r="C122" s="100"/>
      <c r="D122" s="186"/>
      <c r="E122" s="187"/>
      <c r="F122" s="100"/>
      <c r="G122" s="186"/>
      <c r="H122" s="187"/>
      <c r="I122" s="100"/>
      <c r="J122" s="186"/>
      <c r="K122" s="187"/>
      <c r="L122" s="100"/>
      <c r="M122" s="186"/>
      <c r="N122" s="187"/>
      <c r="O122" s="100"/>
      <c r="P122" s="101"/>
      <c r="Q122" s="100"/>
      <c r="R122" s="102"/>
    </row>
    <row r="123" spans="1:18" ht="12.75">
      <c r="A123" s="185"/>
      <c r="B123" s="111"/>
      <c r="C123" s="100"/>
      <c r="D123" s="186"/>
      <c r="E123" s="187"/>
      <c r="F123" s="100"/>
      <c r="G123" s="186"/>
      <c r="H123" s="187"/>
      <c r="I123" s="100"/>
      <c r="J123" s="186"/>
      <c r="K123" s="187"/>
      <c r="L123" s="100"/>
      <c r="M123" s="186"/>
      <c r="N123" s="187"/>
      <c r="O123" s="100"/>
      <c r="P123" s="101"/>
      <c r="Q123" s="100"/>
      <c r="R123" s="102"/>
    </row>
    <row r="124" spans="1:18" ht="12.75">
      <c r="A124" s="185"/>
      <c r="B124" s="111"/>
      <c r="C124" s="100"/>
      <c r="D124" s="186"/>
      <c r="E124" s="187"/>
      <c r="F124" s="100"/>
      <c r="G124" s="186"/>
      <c r="H124" s="187"/>
      <c r="I124" s="100"/>
      <c r="J124" s="186"/>
      <c r="K124" s="187"/>
      <c r="L124" s="100"/>
      <c r="M124" s="186"/>
      <c r="N124" s="187"/>
      <c r="O124" s="100"/>
      <c r="P124" s="101"/>
      <c r="Q124" s="100"/>
      <c r="R124" s="102"/>
    </row>
    <row r="125" spans="1:21" ht="12.75">
      <c r="A125" s="185"/>
      <c r="B125" s="111"/>
      <c r="C125" s="100"/>
      <c r="D125" s="186"/>
      <c r="E125" s="187"/>
      <c r="F125" s="100"/>
      <c r="G125" s="186"/>
      <c r="H125" s="187"/>
      <c r="I125" s="100"/>
      <c r="J125" s="186"/>
      <c r="K125" s="187"/>
      <c r="L125" s="188"/>
      <c r="M125" s="186"/>
      <c r="N125" s="187"/>
      <c r="O125" s="188"/>
      <c r="P125" s="100"/>
      <c r="Q125" s="100"/>
      <c r="R125" s="100"/>
      <c r="S125" s="92"/>
      <c r="T125" s="92"/>
      <c r="U125" s="92"/>
    </row>
    <row r="126" spans="1:21" ht="12.75">
      <c r="A126" s="185"/>
      <c r="B126" s="111"/>
      <c r="C126" s="100"/>
      <c r="D126" s="186"/>
      <c r="E126" s="187"/>
      <c r="F126" s="100"/>
      <c r="G126" s="186"/>
      <c r="H126" s="187"/>
      <c r="I126" s="100"/>
      <c r="J126" s="186"/>
      <c r="K126" s="187"/>
      <c r="L126" s="100"/>
      <c r="M126" s="186"/>
      <c r="N126" s="187"/>
      <c r="O126" s="100"/>
      <c r="P126" s="100"/>
      <c r="Q126" s="100"/>
      <c r="R126" s="100"/>
      <c r="S126" s="92"/>
      <c r="T126" s="92"/>
      <c r="U126" s="92"/>
    </row>
    <row r="127" spans="1:21" ht="12.75">
      <c r="A127" s="185"/>
      <c r="B127" s="111"/>
      <c r="C127" s="100"/>
      <c r="D127" s="186"/>
      <c r="E127" s="187"/>
      <c r="F127" s="100"/>
      <c r="G127" s="186"/>
      <c r="H127" s="187"/>
      <c r="I127" s="100"/>
      <c r="J127" s="186"/>
      <c r="K127" s="187"/>
      <c r="L127" s="100"/>
      <c r="M127" s="186"/>
      <c r="N127" s="187"/>
      <c r="O127" s="100"/>
      <c r="P127" s="100"/>
      <c r="Q127" s="100"/>
      <c r="R127" s="100"/>
      <c r="S127" s="92"/>
      <c r="T127" s="92"/>
      <c r="U127" s="92"/>
    </row>
    <row r="128" spans="1:21" ht="12.75">
      <c r="A128" s="185"/>
      <c r="B128" s="111"/>
      <c r="C128" s="100"/>
      <c r="D128" s="186"/>
      <c r="E128" s="187"/>
      <c r="F128" s="100"/>
      <c r="G128" s="186"/>
      <c r="H128" s="187"/>
      <c r="I128" s="100"/>
      <c r="J128" s="186"/>
      <c r="K128" s="187"/>
      <c r="L128" s="100"/>
      <c r="M128" s="186"/>
      <c r="N128" s="187"/>
      <c r="O128" s="100"/>
      <c r="P128" s="100"/>
      <c r="Q128" s="100"/>
      <c r="R128" s="100"/>
      <c r="S128" s="92"/>
      <c r="T128" s="92"/>
      <c r="U128" s="92"/>
    </row>
    <row r="129" spans="1:21" ht="12.75">
      <c r="A129" s="100"/>
      <c r="B129" s="111"/>
      <c r="C129" s="100"/>
      <c r="D129" s="100"/>
      <c r="E129" s="124"/>
      <c r="F129" s="124"/>
      <c r="G129" s="124"/>
      <c r="H129" s="124"/>
      <c r="I129" s="100"/>
      <c r="J129" s="124"/>
      <c r="K129" s="124"/>
      <c r="L129" s="100"/>
      <c r="M129" s="124"/>
      <c r="N129" s="124"/>
      <c r="O129" s="100"/>
      <c r="P129" s="100"/>
      <c r="Q129" s="100"/>
      <c r="R129" s="100"/>
      <c r="S129" s="92"/>
      <c r="T129" s="92"/>
      <c r="U129" s="92"/>
    </row>
    <row r="130" spans="1:21" ht="12.75">
      <c r="A130" s="100"/>
      <c r="B130" s="111"/>
      <c r="C130" s="100"/>
      <c r="D130" s="100"/>
      <c r="E130" s="100"/>
      <c r="F130" s="100"/>
      <c r="G130" s="111"/>
      <c r="H130" s="100"/>
      <c r="I130" s="100"/>
      <c r="J130" s="111"/>
      <c r="K130" s="100"/>
      <c r="L130" s="100"/>
      <c r="M130" s="111"/>
      <c r="N130" s="100"/>
      <c r="O130" s="100"/>
      <c r="P130" s="100"/>
      <c r="Q130" s="100"/>
      <c r="R130" s="100"/>
      <c r="S130" s="92"/>
      <c r="T130" s="92"/>
      <c r="U130" s="92"/>
    </row>
    <row r="131" spans="1:21" ht="12.75">
      <c r="A131" s="100"/>
      <c r="B131" s="177"/>
      <c r="C131" s="100"/>
      <c r="D131" s="100"/>
      <c r="E131" s="100"/>
      <c r="F131" s="100"/>
      <c r="G131" s="111"/>
      <c r="H131" s="100"/>
      <c r="I131" s="100"/>
      <c r="J131" s="111"/>
      <c r="K131" s="100"/>
      <c r="L131" s="100"/>
      <c r="M131" s="111"/>
      <c r="N131" s="100"/>
      <c r="O131" s="100"/>
      <c r="P131" s="100"/>
      <c r="Q131" s="100"/>
      <c r="R131" s="100"/>
      <c r="S131" s="92"/>
      <c r="T131" s="92"/>
      <c r="U131" s="92"/>
    </row>
    <row r="132" spans="1:21" ht="12.75">
      <c r="A132" s="100"/>
      <c r="B132" s="177"/>
      <c r="C132" s="100"/>
      <c r="D132" s="100"/>
      <c r="E132" s="100"/>
      <c r="F132" s="100"/>
      <c r="G132" s="111"/>
      <c r="H132" s="100"/>
      <c r="I132" s="100"/>
      <c r="J132" s="111"/>
      <c r="K132" s="100"/>
      <c r="L132" s="100"/>
      <c r="M132" s="111"/>
      <c r="N132" s="100"/>
      <c r="O132" s="100"/>
      <c r="P132" s="100"/>
      <c r="Q132" s="100"/>
      <c r="R132" s="100"/>
      <c r="S132" s="92"/>
      <c r="T132" s="92"/>
      <c r="U132" s="92"/>
    </row>
    <row r="133" spans="1:21" ht="12.75">
      <c r="A133" s="100"/>
      <c r="B133" s="177"/>
      <c r="C133" s="100"/>
      <c r="D133" s="100"/>
      <c r="E133" s="100"/>
      <c r="F133" s="100"/>
      <c r="G133" s="111"/>
      <c r="H133" s="100"/>
      <c r="I133" s="100"/>
      <c r="J133" s="111"/>
      <c r="K133" s="100"/>
      <c r="L133" s="100"/>
      <c r="M133" s="111"/>
      <c r="N133" s="100"/>
      <c r="O133" s="100"/>
      <c r="P133" s="100"/>
      <c r="Q133" s="100"/>
      <c r="R133" s="100"/>
      <c r="S133" s="92"/>
      <c r="T133" s="92"/>
      <c r="U133" s="92"/>
    </row>
    <row r="134" spans="1:21" ht="12.75">
      <c r="A134" s="100"/>
      <c r="B134" s="177"/>
      <c r="C134" s="100"/>
      <c r="D134" s="100"/>
      <c r="E134" s="100"/>
      <c r="F134" s="100"/>
      <c r="G134" s="111"/>
      <c r="H134" s="100"/>
      <c r="I134" s="100"/>
      <c r="J134" s="111"/>
      <c r="K134" s="100"/>
      <c r="L134" s="100"/>
      <c r="M134" s="111"/>
      <c r="N134" s="100"/>
      <c r="O134" s="100"/>
      <c r="P134" s="100"/>
      <c r="Q134" s="100"/>
      <c r="R134" s="100"/>
      <c r="S134" s="92"/>
      <c r="T134" s="92"/>
      <c r="U134" s="92"/>
    </row>
    <row r="135" spans="1:21" ht="12.75">
      <c r="A135" s="100"/>
      <c r="B135" s="177"/>
      <c r="C135" s="100"/>
      <c r="D135" s="100"/>
      <c r="E135" s="100"/>
      <c r="F135" s="100"/>
      <c r="G135" s="111"/>
      <c r="H135" s="100"/>
      <c r="I135" s="100"/>
      <c r="J135" s="111"/>
      <c r="K135" s="100"/>
      <c r="L135" s="100"/>
      <c r="M135" s="111"/>
      <c r="N135" s="100"/>
      <c r="O135" s="100"/>
      <c r="P135" s="100"/>
      <c r="Q135" s="100"/>
      <c r="R135" s="100"/>
      <c r="S135" s="92"/>
      <c r="T135" s="92"/>
      <c r="U135" s="92"/>
    </row>
    <row r="136" spans="1:21" ht="12.75">
      <c r="A136" s="100"/>
      <c r="B136" s="177"/>
      <c r="C136" s="100"/>
      <c r="D136" s="100"/>
      <c r="E136" s="100"/>
      <c r="F136" s="100"/>
      <c r="G136" s="111"/>
      <c r="H136" s="100"/>
      <c r="I136" s="100"/>
      <c r="J136" s="111"/>
      <c r="K136" s="100"/>
      <c r="L136" s="100"/>
      <c r="M136" s="111"/>
      <c r="N136" s="100"/>
      <c r="O136" s="100"/>
      <c r="P136" s="100"/>
      <c r="Q136" s="100"/>
      <c r="R136" s="100"/>
      <c r="S136" s="92"/>
      <c r="T136" s="92"/>
      <c r="U136" s="92"/>
    </row>
    <row r="137" spans="1:21" ht="12.75">
      <c r="A137" s="100"/>
      <c r="B137" s="177"/>
      <c r="C137" s="100"/>
      <c r="D137" s="100"/>
      <c r="E137" s="100"/>
      <c r="F137" s="100"/>
      <c r="G137" s="111"/>
      <c r="H137" s="100"/>
      <c r="I137" s="100"/>
      <c r="J137" s="111"/>
      <c r="K137" s="100"/>
      <c r="L137" s="100"/>
      <c r="M137" s="111"/>
      <c r="N137" s="100"/>
      <c r="O137" s="100"/>
      <c r="P137" s="100"/>
      <c r="Q137" s="100"/>
      <c r="R137" s="100"/>
      <c r="S137" s="92"/>
      <c r="T137" s="92"/>
      <c r="U137" s="92"/>
    </row>
    <row r="138" spans="1:21" ht="12.75">
      <c r="A138" s="100"/>
      <c r="B138" s="177"/>
      <c r="C138" s="100"/>
      <c r="D138" s="100"/>
      <c r="E138" s="100"/>
      <c r="F138" s="100"/>
      <c r="G138" s="111"/>
      <c r="H138" s="100"/>
      <c r="I138" s="100"/>
      <c r="J138" s="111"/>
      <c r="K138" s="100"/>
      <c r="L138" s="100"/>
      <c r="M138" s="111"/>
      <c r="N138" s="100"/>
      <c r="O138" s="100"/>
      <c r="P138" s="100"/>
      <c r="Q138" s="100"/>
      <c r="R138" s="100"/>
      <c r="S138" s="92"/>
      <c r="T138" s="92"/>
      <c r="U138" s="92"/>
    </row>
    <row r="139" spans="1:21" ht="12.75">
      <c r="A139" s="100"/>
      <c r="B139" s="177"/>
      <c r="C139" s="100"/>
      <c r="D139" s="100"/>
      <c r="E139" s="100"/>
      <c r="F139" s="100"/>
      <c r="G139" s="111"/>
      <c r="H139" s="100"/>
      <c r="I139" s="100"/>
      <c r="J139" s="111"/>
      <c r="K139" s="100"/>
      <c r="L139" s="100"/>
      <c r="M139" s="111"/>
      <c r="N139" s="100"/>
      <c r="O139" s="100"/>
      <c r="P139" s="100"/>
      <c r="Q139" s="100"/>
      <c r="R139" s="100"/>
      <c r="S139" s="92"/>
      <c r="T139" s="92"/>
      <c r="U139" s="92"/>
    </row>
    <row r="140" spans="1:21" ht="12.75">
      <c r="A140" s="100"/>
      <c r="B140" s="177"/>
      <c r="C140" s="100"/>
      <c r="D140" s="100"/>
      <c r="E140" s="100"/>
      <c r="F140" s="100"/>
      <c r="G140" s="111"/>
      <c r="H140" s="100"/>
      <c r="I140" s="100"/>
      <c r="J140" s="111"/>
      <c r="K140" s="100"/>
      <c r="L140" s="100"/>
      <c r="M140" s="111"/>
      <c r="N140" s="100"/>
      <c r="O140" s="100"/>
      <c r="P140" s="100"/>
      <c r="Q140" s="100"/>
      <c r="R140" s="100"/>
      <c r="S140" s="92"/>
      <c r="T140" s="92"/>
      <c r="U140" s="92"/>
    </row>
    <row r="141" spans="1:21" ht="12.75">
      <c r="A141" s="100"/>
      <c r="B141" s="177"/>
      <c r="C141" s="100"/>
      <c r="D141" s="100"/>
      <c r="E141" s="100"/>
      <c r="F141" s="100"/>
      <c r="G141" s="111"/>
      <c r="H141" s="100"/>
      <c r="I141" s="100"/>
      <c r="J141" s="111"/>
      <c r="K141" s="100"/>
      <c r="L141" s="100"/>
      <c r="M141" s="111"/>
      <c r="N141" s="100"/>
      <c r="O141" s="100"/>
      <c r="P141" s="100"/>
      <c r="Q141" s="100"/>
      <c r="R141" s="100"/>
      <c r="S141" s="92"/>
      <c r="T141" s="92"/>
      <c r="U141" s="92"/>
    </row>
    <row r="142" spans="1:21" ht="12.75">
      <c r="A142" s="100"/>
      <c r="B142" s="177"/>
      <c r="C142" s="100"/>
      <c r="D142" s="100"/>
      <c r="E142" s="100"/>
      <c r="F142" s="100"/>
      <c r="G142" s="111"/>
      <c r="H142" s="100"/>
      <c r="I142" s="100"/>
      <c r="J142" s="111"/>
      <c r="K142" s="100"/>
      <c r="L142" s="100"/>
      <c r="M142" s="111"/>
      <c r="N142" s="100"/>
      <c r="O142" s="100"/>
      <c r="P142" s="100"/>
      <c r="Q142" s="100"/>
      <c r="R142" s="100"/>
      <c r="S142" s="92"/>
      <c r="T142" s="92"/>
      <c r="U142" s="92"/>
    </row>
    <row r="143" spans="1:21" ht="12.75">
      <c r="A143" s="100"/>
      <c r="B143" s="177"/>
      <c r="C143" s="100"/>
      <c r="D143" s="100"/>
      <c r="E143" s="100"/>
      <c r="F143" s="100"/>
      <c r="G143" s="111"/>
      <c r="H143" s="100"/>
      <c r="I143" s="100"/>
      <c r="J143" s="111"/>
      <c r="K143" s="100"/>
      <c r="L143" s="100"/>
      <c r="M143" s="111"/>
      <c r="N143" s="100"/>
      <c r="O143" s="100"/>
      <c r="P143" s="100"/>
      <c r="Q143" s="100"/>
      <c r="R143" s="100"/>
      <c r="S143" s="92"/>
      <c r="T143" s="92"/>
      <c r="U143" s="92"/>
    </row>
    <row r="144" spans="1:21" ht="12.75">
      <c r="A144" s="100"/>
      <c r="B144" s="177"/>
      <c r="C144" s="100"/>
      <c r="D144" s="100"/>
      <c r="E144" s="100"/>
      <c r="F144" s="100"/>
      <c r="G144" s="111"/>
      <c r="H144" s="100"/>
      <c r="I144" s="100"/>
      <c r="J144" s="111"/>
      <c r="K144" s="100"/>
      <c r="L144" s="100"/>
      <c r="M144" s="111"/>
      <c r="N144" s="100"/>
      <c r="O144" s="100"/>
      <c r="P144" s="100"/>
      <c r="Q144" s="100"/>
      <c r="R144" s="100"/>
      <c r="S144" s="92"/>
      <c r="T144" s="92"/>
      <c r="U144" s="92"/>
    </row>
    <row r="145" spans="1:21" ht="12.75">
      <c r="A145" s="100"/>
      <c r="B145" s="177"/>
      <c r="C145" s="100"/>
      <c r="D145" s="100"/>
      <c r="E145" s="100"/>
      <c r="F145" s="100"/>
      <c r="G145" s="111"/>
      <c r="H145" s="100"/>
      <c r="I145" s="100"/>
      <c r="J145" s="111"/>
      <c r="K145" s="100"/>
      <c r="L145" s="100"/>
      <c r="M145" s="111"/>
      <c r="N145" s="100"/>
      <c r="O145" s="100"/>
      <c r="P145" s="100"/>
      <c r="Q145" s="100"/>
      <c r="R145" s="100"/>
      <c r="S145" s="92"/>
      <c r="T145" s="92"/>
      <c r="U145" s="92"/>
    </row>
    <row r="146" spans="1:21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92"/>
      <c r="T146" s="92"/>
      <c r="U146" s="92"/>
    </row>
    <row r="147" spans="1:21" ht="12.7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92"/>
      <c r="T147" s="92"/>
      <c r="U147" s="92"/>
    </row>
    <row r="148" spans="1:21" ht="12.7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92"/>
      <c r="T148" s="92"/>
      <c r="U148" s="92"/>
    </row>
    <row r="149" spans="1:21" ht="12.7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92"/>
      <c r="T149" s="92"/>
      <c r="U149" s="92"/>
    </row>
    <row r="150" spans="1:21" ht="12.7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92"/>
      <c r="T150" s="92"/>
      <c r="U150" s="92"/>
    </row>
    <row r="151" spans="1:21" ht="12.7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92"/>
      <c r="T151" s="92"/>
      <c r="U151" s="92"/>
    </row>
    <row r="152" spans="1:21" ht="12.7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92"/>
      <c r="T152" s="92"/>
      <c r="U152" s="92"/>
    </row>
    <row r="153" spans="1:21" ht="12.7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92"/>
      <c r="T153" s="92"/>
      <c r="U153" s="92"/>
    </row>
    <row r="154" spans="1:21" ht="12.7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92"/>
      <c r="T154" s="92"/>
      <c r="U154" s="92"/>
    </row>
    <row r="155" spans="1:21" ht="12.7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92"/>
      <c r="T155" s="92"/>
      <c r="U155" s="92"/>
    </row>
    <row r="156" spans="1:21" ht="12.7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92"/>
      <c r="T156" s="92"/>
      <c r="U156" s="92"/>
    </row>
    <row r="157" spans="1:21" ht="12.7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92"/>
      <c r="T157" s="92"/>
      <c r="U157" s="92"/>
    </row>
    <row r="158" spans="1:21" ht="12.7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92"/>
      <c r="T158" s="92"/>
      <c r="U158" s="92"/>
    </row>
    <row r="159" spans="1:21" ht="12.7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92"/>
      <c r="T159" s="92"/>
      <c r="U159" s="92"/>
    </row>
    <row r="160" spans="1:21" ht="12.7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92"/>
      <c r="T160" s="92"/>
      <c r="U160" s="92"/>
    </row>
    <row r="161" spans="1:21" ht="12.7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92"/>
      <c r="T161" s="92"/>
      <c r="U161" s="92"/>
    </row>
    <row r="162" spans="1:21" ht="12.7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92"/>
      <c r="T162" s="92"/>
      <c r="U162" s="92"/>
    </row>
    <row r="163" spans="1:21" ht="12.7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92"/>
      <c r="T163" s="92"/>
      <c r="U163" s="92"/>
    </row>
    <row r="164" spans="1:21" ht="12.7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92"/>
      <c r="T164" s="92"/>
      <c r="U164" s="92"/>
    </row>
    <row r="165" spans="1:21" ht="12.7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92"/>
      <c r="T165" s="92"/>
      <c r="U165" s="92"/>
    </row>
    <row r="166" spans="1:21" ht="12.7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92"/>
      <c r="T166" s="92"/>
      <c r="U166" s="92"/>
    </row>
    <row r="167" spans="1:21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92"/>
      <c r="T167" s="92"/>
      <c r="U167" s="92"/>
    </row>
    <row r="168" spans="1:21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92"/>
      <c r="T168" s="92"/>
      <c r="U168" s="92"/>
    </row>
    <row r="169" spans="1:21" ht="12.7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92"/>
      <c r="T169" s="92"/>
      <c r="U169" s="92"/>
    </row>
    <row r="170" spans="1:21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92"/>
      <c r="T170" s="92"/>
      <c r="U170" s="92"/>
    </row>
    <row r="171" spans="1:21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92"/>
      <c r="T171" s="92"/>
      <c r="U171" s="92"/>
    </row>
    <row r="172" spans="1:18" ht="12.75">
      <c r="A172" s="100"/>
      <c r="B172" s="177"/>
      <c r="C172" s="100"/>
      <c r="D172" s="100"/>
      <c r="E172" s="100"/>
      <c r="F172" s="100"/>
      <c r="G172" s="111"/>
      <c r="H172" s="100"/>
      <c r="I172" s="100"/>
      <c r="J172" s="100"/>
      <c r="K172" s="100"/>
      <c r="L172" s="100"/>
      <c r="M172" s="100"/>
      <c r="N172" s="100"/>
      <c r="O172" s="100"/>
      <c r="P172" s="101"/>
      <c r="Q172" s="100"/>
      <c r="R172" s="102"/>
    </row>
    <row r="173" spans="1:18" ht="12.75">
      <c r="A173" s="100"/>
      <c r="B173" s="177"/>
      <c r="C173" s="100"/>
      <c r="D173" s="100"/>
      <c r="E173" s="100"/>
      <c r="F173" s="100"/>
      <c r="G173" s="111"/>
      <c r="H173" s="100"/>
      <c r="I173" s="100"/>
      <c r="J173" s="100"/>
      <c r="K173" s="100"/>
      <c r="L173" s="100"/>
      <c r="M173" s="100"/>
      <c r="N173" s="100"/>
      <c r="O173" s="100"/>
      <c r="P173" s="101"/>
      <c r="Q173" s="100"/>
      <c r="R173" s="102"/>
    </row>
    <row r="174" spans="1:18" ht="12.75">
      <c r="A174" s="100"/>
      <c r="B174" s="177"/>
      <c r="C174" s="100"/>
      <c r="D174" s="100"/>
      <c r="E174" s="100"/>
      <c r="F174" s="100"/>
      <c r="G174" s="111"/>
      <c r="H174" s="100"/>
      <c r="I174" s="100"/>
      <c r="J174" s="100"/>
      <c r="K174" s="100"/>
      <c r="L174" s="100"/>
      <c r="M174" s="100"/>
      <c r="N174" s="100"/>
      <c r="O174" s="100"/>
      <c r="P174" s="101"/>
      <c r="Q174" s="100"/>
      <c r="R174" s="102"/>
    </row>
    <row r="175" spans="1:18" ht="12.75">
      <c r="A175" s="100"/>
      <c r="B175" s="177"/>
      <c r="C175" s="100"/>
      <c r="D175" s="100"/>
      <c r="E175" s="100"/>
      <c r="F175" s="100"/>
      <c r="G175" s="111"/>
      <c r="H175" s="100"/>
      <c r="I175" s="100"/>
      <c r="J175" s="100"/>
      <c r="K175" s="100"/>
      <c r="L175" s="100"/>
      <c r="M175" s="100"/>
      <c r="N175" s="100"/>
      <c r="O175" s="100"/>
      <c r="P175" s="101"/>
      <c r="Q175" s="100"/>
      <c r="R175" s="102"/>
    </row>
    <row r="176" spans="1:18" ht="12.75">
      <c r="A176" s="100"/>
      <c r="B176" s="177"/>
      <c r="C176" s="100"/>
      <c r="D176" s="100"/>
      <c r="E176" s="100"/>
      <c r="F176" s="100"/>
      <c r="G176" s="111"/>
      <c r="H176" s="100"/>
      <c r="I176" s="100"/>
      <c r="J176" s="100"/>
      <c r="K176" s="100"/>
      <c r="L176" s="100"/>
      <c r="M176" s="100"/>
      <c r="N176" s="100"/>
      <c r="O176" s="100"/>
      <c r="P176" s="101"/>
      <c r="Q176" s="100"/>
      <c r="R176" s="102"/>
    </row>
    <row r="177" spans="1:18" ht="12.75">
      <c r="A177" s="100"/>
      <c r="B177" s="177"/>
      <c r="C177" s="100"/>
      <c r="D177" s="100"/>
      <c r="E177" s="100"/>
      <c r="F177" s="100"/>
      <c r="G177" s="111"/>
      <c r="H177" s="100"/>
      <c r="I177" s="100"/>
      <c r="J177" s="100"/>
      <c r="K177" s="100"/>
      <c r="L177" s="100"/>
      <c r="M177" s="100"/>
      <c r="N177" s="100"/>
      <c r="O177" s="100"/>
      <c r="P177" s="101"/>
      <c r="Q177" s="100"/>
      <c r="R177" s="102"/>
    </row>
    <row r="178" spans="1:18" ht="12.75">
      <c r="A178" s="100"/>
      <c r="B178" s="177"/>
      <c r="C178" s="100"/>
      <c r="D178" s="100"/>
      <c r="E178" s="100"/>
      <c r="F178" s="100"/>
      <c r="G178" s="111"/>
      <c r="H178" s="100"/>
      <c r="I178" s="100"/>
      <c r="J178" s="100"/>
      <c r="K178" s="100"/>
      <c r="L178" s="100"/>
      <c r="M178" s="100"/>
      <c r="N178" s="100"/>
      <c r="O178" s="100"/>
      <c r="P178" s="101"/>
      <c r="Q178" s="100"/>
      <c r="R178" s="102"/>
    </row>
    <row r="179" spans="1:18" ht="12.75">
      <c r="A179" s="100"/>
      <c r="B179" s="177"/>
      <c r="C179" s="100"/>
      <c r="D179" s="100"/>
      <c r="E179" s="100"/>
      <c r="F179" s="100"/>
      <c r="G179" s="111"/>
      <c r="H179" s="100"/>
      <c r="I179" s="100"/>
      <c r="J179" s="100"/>
      <c r="K179" s="100"/>
      <c r="L179" s="100"/>
      <c r="M179" s="100"/>
      <c r="N179" s="100"/>
      <c r="O179" s="100"/>
      <c r="P179" s="101"/>
      <c r="Q179" s="100"/>
      <c r="R179" s="102"/>
    </row>
    <row r="180" spans="1:43" s="94" customFormat="1" ht="12.75">
      <c r="A180" s="100"/>
      <c r="B180" s="177"/>
      <c r="C180" s="100"/>
      <c r="D180" s="100"/>
      <c r="E180" s="100"/>
      <c r="F180" s="100"/>
      <c r="G180" s="111"/>
      <c r="H180" s="100"/>
      <c r="I180" s="100"/>
      <c r="J180" s="100"/>
      <c r="K180" s="100"/>
      <c r="L180" s="100"/>
      <c r="M180" s="100"/>
      <c r="N180" s="100"/>
      <c r="O180" s="100"/>
      <c r="P180" s="101"/>
      <c r="Q180" s="100"/>
      <c r="R180" s="102"/>
      <c r="S180" s="98"/>
      <c r="T180" s="99"/>
      <c r="U180" s="99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</row>
    <row r="181" spans="1:43" s="94" customFormat="1" ht="12.75">
      <c r="A181" s="100"/>
      <c r="B181" s="177"/>
      <c r="C181" s="100"/>
      <c r="D181" s="100"/>
      <c r="E181" s="100"/>
      <c r="F181" s="100"/>
      <c r="G181" s="111"/>
      <c r="H181" s="100"/>
      <c r="I181" s="100"/>
      <c r="J181" s="100"/>
      <c r="K181" s="100"/>
      <c r="L181" s="100"/>
      <c r="M181" s="100"/>
      <c r="N181" s="100"/>
      <c r="O181" s="100"/>
      <c r="P181" s="101"/>
      <c r="Q181" s="100"/>
      <c r="R181" s="102"/>
      <c r="S181" s="98"/>
      <c r="T181" s="99"/>
      <c r="U181" s="99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</row>
    <row r="182" spans="1:43" s="94" customFormat="1" ht="12.75">
      <c r="A182" s="100"/>
      <c r="B182" s="177"/>
      <c r="C182" s="100"/>
      <c r="D182" s="100"/>
      <c r="E182" s="100"/>
      <c r="F182" s="100"/>
      <c r="G182" s="111"/>
      <c r="H182" s="100"/>
      <c r="I182" s="100"/>
      <c r="J182" s="100"/>
      <c r="K182" s="100"/>
      <c r="L182" s="100"/>
      <c r="M182" s="100"/>
      <c r="N182" s="100"/>
      <c r="O182" s="100"/>
      <c r="P182" s="101"/>
      <c r="Q182" s="100"/>
      <c r="R182" s="102"/>
      <c r="S182" s="98"/>
      <c r="T182" s="99"/>
      <c r="U182" s="99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</row>
    <row r="183" spans="1:43" s="94" customFormat="1" ht="12.75">
      <c r="A183" s="100"/>
      <c r="B183" s="177"/>
      <c r="C183" s="100"/>
      <c r="D183" s="100"/>
      <c r="E183" s="100"/>
      <c r="F183" s="100"/>
      <c r="G183" s="111"/>
      <c r="H183" s="100"/>
      <c r="I183" s="100"/>
      <c r="J183" s="100"/>
      <c r="K183" s="100"/>
      <c r="L183" s="100"/>
      <c r="M183" s="100"/>
      <c r="N183" s="100"/>
      <c r="O183" s="100"/>
      <c r="P183" s="101"/>
      <c r="Q183" s="100"/>
      <c r="R183" s="102"/>
      <c r="S183" s="98"/>
      <c r="T183" s="99"/>
      <c r="U183" s="99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</row>
    <row r="184" spans="1:43" s="94" customFormat="1" ht="12.75">
      <c r="A184" s="100"/>
      <c r="B184" s="177"/>
      <c r="C184" s="100"/>
      <c r="D184" s="100"/>
      <c r="E184" s="100"/>
      <c r="F184" s="100"/>
      <c r="G184" s="111"/>
      <c r="H184" s="100"/>
      <c r="I184" s="100"/>
      <c r="J184" s="100"/>
      <c r="K184" s="100"/>
      <c r="L184" s="100"/>
      <c r="M184" s="100"/>
      <c r="N184" s="100"/>
      <c r="O184" s="100"/>
      <c r="P184" s="101"/>
      <c r="Q184" s="100"/>
      <c r="R184" s="102"/>
      <c r="S184" s="98"/>
      <c r="T184" s="99"/>
      <c r="U184" s="99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</row>
    <row r="185" spans="1:43" s="94" customFormat="1" ht="12.75">
      <c r="A185" s="100"/>
      <c r="B185" s="177"/>
      <c r="C185" s="100"/>
      <c r="D185" s="100"/>
      <c r="E185" s="100"/>
      <c r="F185" s="100"/>
      <c r="G185" s="111"/>
      <c r="H185" s="100"/>
      <c r="I185" s="100"/>
      <c r="J185" s="100"/>
      <c r="K185" s="100"/>
      <c r="L185" s="100"/>
      <c r="M185" s="100"/>
      <c r="N185" s="100"/>
      <c r="O185" s="100"/>
      <c r="P185" s="101"/>
      <c r="Q185" s="100"/>
      <c r="R185" s="102"/>
      <c r="S185" s="98"/>
      <c r="T185" s="99"/>
      <c r="U185" s="99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</row>
    <row r="186" spans="1:43" s="94" customFormat="1" ht="12.75">
      <c r="A186" s="100"/>
      <c r="B186" s="177"/>
      <c r="C186" s="100"/>
      <c r="D186" s="100"/>
      <c r="E186" s="100"/>
      <c r="F186" s="100"/>
      <c r="G186" s="111"/>
      <c r="H186" s="100"/>
      <c r="I186" s="100"/>
      <c r="J186" s="100"/>
      <c r="K186" s="100"/>
      <c r="L186" s="100"/>
      <c r="M186" s="100"/>
      <c r="N186" s="100"/>
      <c r="O186" s="100"/>
      <c r="P186" s="101"/>
      <c r="Q186" s="100"/>
      <c r="R186" s="102"/>
      <c r="S186" s="98"/>
      <c r="T186" s="99"/>
      <c r="U186" s="99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</row>
    <row r="187" spans="1:43" s="94" customFormat="1" ht="12.75">
      <c r="A187" s="100"/>
      <c r="B187" s="177"/>
      <c r="C187" s="100"/>
      <c r="D187" s="100"/>
      <c r="E187" s="100"/>
      <c r="F187" s="100"/>
      <c r="G187" s="111"/>
      <c r="H187" s="100"/>
      <c r="I187" s="100"/>
      <c r="J187" s="100"/>
      <c r="K187" s="100"/>
      <c r="L187" s="100"/>
      <c r="M187" s="100"/>
      <c r="N187" s="100"/>
      <c r="O187" s="100"/>
      <c r="P187" s="101"/>
      <c r="Q187" s="100"/>
      <c r="R187" s="102"/>
      <c r="S187" s="98"/>
      <c r="T187" s="99"/>
      <c r="U187" s="99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</row>
    <row r="188" spans="1:43" s="94" customFormat="1" ht="12.75">
      <c r="A188" s="100"/>
      <c r="B188" s="177"/>
      <c r="C188" s="100"/>
      <c r="D188" s="100"/>
      <c r="E188" s="100"/>
      <c r="F188" s="100"/>
      <c r="G188" s="111"/>
      <c r="H188" s="100"/>
      <c r="I188" s="100"/>
      <c r="J188" s="100"/>
      <c r="K188" s="100"/>
      <c r="L188" s="100"/>
      <c r="M188" s="100"/>
      <c r="N188" s="100"/>
      <c r="O188" s="100"/>
      <c r="P188" s="101"/>
      <c r="Q188" s="100"/>
      <c r="R188" s="102"/>
      <c r="S188" s="98"/>
      <c r="T188" s="99"/>
      <c r="U188" s="99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</row>
    <row r="189" spans="1:43" s="94" customFormat="1" ht="12.75">
      <c r="A189" s="100"/>
      <c r="B189" s="177"/>
      <c r="C189" s="100"/>
      <c r="D189" s="100"/>
      <c r="E189" s="100"/>
      <c r="F189" s="100"/>
      <c r="G189" s="111"/>
      <c r="H189" s="100"/>
      <c r="I189" s="100"/>
      <c r="J189" s="100"/>
      <c r="K189" s="100"/>
      <c r="L189" s="100"/>
      <c r="M189" s="100"/>
      <c r="N189" s="100"/>
      <c r="O189" s="100"/>
      <c r="P189" s="101"/>
      <c r="Q189" s="100"/>
      <c r="R189" s="102"/>
      <c r="S189" s="98"/>
      <c r="T189" s="99"/>
      <c r="U189" s="99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</row>
    <row r="190" spans="1:43" s="94" customFormat="1" ht="12.75">
      <c r="A190" s="100"/>
      <c r="B190" s="177"/>
      <c r="C190" s="100"/>
      <c r="D190" s="100"/>
      <c r="E190" s="100"/>
      <c r="F190" s="100"/>
      <c r="G190" s="111"/>
      <c r="H190" s="100"/>
      <c r="I190" s="100"/>
      <c r="J190" s="100"/>
      <c r="K190" s="100"/>
      <c r="L190" s="100"/>
      <c r="M190" s="100"/>
      <c r="N190" s="100"/>
      <c r="O190" s="100"/>
      <c r="P190" s="101"/>
      <c r="Q190" s="100"/>
      <c r="R190" s="102"/>
      <c r="S190" s="98"/>
      <c r="T190" s="99"/>
      <c r="U190" s="99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</row>
    <row r="191" spans="1:43" s="94" customFormat="1" ht="12.75">
      <c r="A191" s="100"/>
      <c r="B191" s="177"/>
      <c r="C191" s="100"/>
      <c r="D191" s="100"/>
      <c r="E191" s="100"/>
      <c r="F191" s="100"/>
      <c r="G191" s="111"/>
      <c r="H191" s="100"/>
      <c r="I191" s="100"/>
      <c r="J191" s="100"/>
      <c r="K191" s="100"/>
      <c r="L191" s="100"/>
      <c r="M191" s="100"/>
      <c r="N191" s="100"/>
      <c r="O191" s="100"/>
      <c r="P191" s="101"/>
      <c r="Q191" s="100"/>
      <c r="R191" s="102"/>
      <c r="S191" s="98"/>
      <c r="T191" s="99"/>
      <c r="U191" s="99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</row>
    <row r="192" spans="1:43" s="94" customFormat="1" ht="12.75">
      <c r="A192" s="100"/>
      <c r="B192" s="177"/>
      <c r="C192" s="100"/>
      <c r="D192" s="100"/>
      <c r="E192" s="100"/>
      <c r="F192" s="100"/>
      <c r="G192" s="111"/>
      <c r="H192" s="100"/>
      <c r="I192" s="100"/>
      <c r="J192" s="100"/>
      <c r="K192" s="100"/>
      <c r="L192" s="100"/>
      <c r="M192" s="100"/>
      <c r="N192" s="100"/>
      <c r="O192" s="100"/>
      <c r="P192" s="101"/>
      <c r="Q192" s="100"/>
      <c r="R192" s="102"/>
      <c r="S192" s="98"/>
      <c r="T192" s="99"/>
      <c r="U192" s="99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1:43" s="94" customFormat="1" ht="12.75">
      <c r="A193" s="100"/>
      <c r="B193" s="177"/>
      <c r="C193" s="100"/>
      <c r="D193" s="100"/>
      <c r="E193" s="100"/>
      <c r="F193" s="100"/>
      <c r="G193" s="111"/>
      <c r="H193" s="100"/>
      <c r="I193" s="100"/>
      <c r="J193" s="100"/>
      <c r="K193" s="100"/>
      <c r="L193" s="100"/>
      <c r="M193" s="100"/>
      <c r="N193" s="100"/>
      <c r="O193" s="100"/>
      <c r="P193" s="101"/>
      <c r="Q193" s="100"/>
      <c r="R193" s="102"/>
      <c r="S193" s="98"/>
      <c r="T193" s="99"/>
      <c r="U193" s="99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1:43" s="98" customFormat="1" ht="12.75">
      <c r="A194" s="100"/>
      <c r="B194" s="177"/>
      <c r="C194" s="100"/>
      <c r="D194" s="100"/>
      <c r="E194" s="100"/>
      <c r="F194" s="100"/>
      <c r="G194" s="111"/>
      <c r="H194" s="100"/>
      <c r="I194" s="100"/>
      <c r="J194" s="100"/>
      <c r="K194" s="100"/>
      <c r="L194" s="100"/>
      <c r="M194" s="100"/>
      <c r="N194" s="100"/>
      <c r="O194" s="100"/>
      <c r="P194" s="101"/>
      <c r="Q194" s="100"/>
      <c r="R194" s="102"/>
      <c r="T194" s="99"/>
      <c r="U194" s="99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1:43" s="98" customFormat="1" ht="12.75">
      <c r="A195" s="100"/>
      <c r="B195" s="177"/>
      <c r="C195" s="100"/>
      <c r="D195" s="100"/>
      <c r="E195" s="100"/>
      <c r="F195" s="100"/>
      <c r="G195" s="111"/>
      <c r="H195" s="100"/>
      <c r="I195" s="100"/>
      <c r="J195" s="100"/>
      <c r="K195" s="100"/>
      <c r="L195" s="100"/>
      <c r="M195" s="100"/>
      <c r="N195" s="100"/>
      <c r="O195" s="100"/>
      <c r="P195" s="101"/>
      <c r="Q195" s="100"/>
      <c r="R195" s="102"/>
      <c r="T195" s="99"/>
      <c r="U195" s="99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1:43" s="98" customFormat="1" ht="12.75">
      <c r="A196" s="100"/>
      <c r="B196" s="177"/>
      <c r="C196" s="100"/>
      <c r="D196" s="100"/>
      <c r="E196" s="100"/>
      <c r="F196" s="100"/>
      <c r="G196" s="111"/>
      <c r="H196" s="100"/>
      <c r="I196" s="100"/>
      <c r="J196" s="100"/>
      <c r="K196" s="100"/>
      <c r="L196" s="100"/>
      <c r="M196" s="100"/>
      <c r="N196" s="100"/>
      <c r="O196" s="100"/>
      <c r="P196" s="101"/>
      <c r="Q196" s="100"/>
      <c r="R196" s="102"/>
      <c r="T196" s="99"/>
      <c r="U196" s="99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1:43" s="98" customFormat="1" ht="12.75">
      <c r="A197" s="100"/>
      <c r="B197" s="177"/>
      <c r="C197" s="100"/>
      <c r="D197" s="100"/>
      <c r="E197" s="100"/>
      <c r="F197" s="100"/>
      <c r="G197" s="111"/>
      <c r="H197" s="100"/>
      <c r="I197" s="100"/>
      <c r="J197" s="100"/>
      <c r="K197" s="100"/>
      <c r="L197" s="100"/>
      <c r="M197" s="100"/>
      <c r="N197" s="100"/>
      <c r="O197" s="100"/>
      <c r="P197" s="101"/>
      <c r="Q197" s="100"/>
      <c r="R197" s="102"/>
      <c r="T197" s="99"/>
      <c r="U197" s="99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1:43" s="98" customFormat="1" ht="12.75">
      <c r="A198" s="100"/>
      <c r="B198" s="177"/>
      <c r="C198" s="100"/>
      <c r="D198" s="100"/>
      <c r="E198" s="100"/>
      <c r="F198" s="100"/>
      <c r="G198" s="111"/>
      <c r="H198" s="100"/>
      <c r="I198" s="100"/>
      <c r="J198" s="100"/>
      <c r="K198" s="100"/>
      <c r="L198" s="100"/>
      <c r="M198" s="100"/>
      <c r="N198" s="100"/>
      <c r="O198" s="100"/>
      <c r="P198" s="101"/>
      <c r="Q198" s="100"/>
      <c r="R198" s="102"/>
      <c r="T198" s="99"/>
      <c r="U198" s="99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1:43" s="98" customFormat="1" ht="12.75">
      <c r="A199" s="100"/>
      <c r="B199" s="177"/>
      <c r="C199" s="100"/>
      <c r="D199" s="100"/>
      <c r="E199" s="100"/>
      <c r="F199" s="100"/>
      <c r="G199" s="111"/>
      <c r="H199" s="100"/>
      <c r="I199" s="100"/>
      <c r="J199" s="100"/>
      <c r="K199" s="100"/>
      <c r="L199" s="100"/>
      <c r="M199" s="100"/>
      <c r="N199" s="100"/>
      <c r="O199" s="100"/>
      <c r="P199" s="101"/>
      <c r="Q199" s="100"/>
      <c r="R199" s="102"/>
      <c r="T199" s="99"/>
      <c r="U199" s="99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1:43" s="98" customFormat="1" ht="12.75">
      <c r="A200" s="100"/>
      <c r="B200" s="177"/>
      <c r="C200" s="100"/>
      <c r="D200" s="100"/>
      <c r="E200" s="100"/>
      <c r="F200" s="100"/>
      <c r="G200" s="111"/>
      <c r="H200" s="100"/>
      <c r="I200" s="100"/>
      <c r="J200" s="100"/>
      <c r="K200" s="100"/>
      <c r="L200" s="100"/>
      <c r="M200" s="100"/>
      <c r="N200" s="100"/>
      <c r="O200" s="100"/>
      <c r="P200" s="101"/>
      <c r="Q200" s="100"/>
      <c r="R200" s="102"/>
      <c r="T200" s="99"/>
      <c r="U200" s="99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1:43" s="98" customFormat="1" ht="12.75">
      <c r="A201" s="100"/>
      <c r="B201" s="177"/>
      <c r="C201" s="100"/>
      <c r="D201" s="100"/>
      <c r="E201" s="100"/>
      <c r="F201" s="100"/>
      <c r="G201" s="111"/>
      <c r="H201" s="100"/>
      <c r="I201" s="100"/>
      <c r="J201" s="100"/>
      <c r="K201" s="100"/>
      <c r="L201" s="100"/>
      <c r="M201" s="100"/>
      <c r="N201" s="100"/>
      <c r="O201" s="100"/>
      <c r="P201" s="101"/>
      <c r="Q201" s="100"/>
      <c r="R201" s="102"/>
      <c r="T201" s="99"/>
      <c r="U201" s="99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1:43" s="98" customFormat="1" ht="12.75">
      <c r="A202" s="100"/>
      <c r="B202" s="177"/>
      <c r="C202" s="100"/>
      <c r="D202" s="100"/>
      <c r="E202" s="100"/>
      <c r="F202" s="100"/>
      <c r="G202" s="111"/>
      <c r="H202" s="100"/>
      <c r="I202" s="100"/>
      <c r="J202" s="100"/>
      <c r="K202" s="100"/>
      <c r="L202" s="100"/>
      <c r="M202" s="100"/>
      <c r="N202" s="100"/>
      <c r="O202" s="100"/>
      <c r="P202" s="101"/>
      <c r="Q202" s="100"/>
      <c r="R202" s="102"/>
      <c r="T202" s="99"/>
      <c r="U202" s="99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1:43" s="98" customFormat="1" ht="12.75">
      <c r="A203" s="100"/>
      <c r="B203" s="177"/>
      <c r="C203" s="100"/>
      <c r="D203" s="100"/>
      <c r="E203" s="100"/>
      <c r="F203" s="100"/>
      <c r="G203" s="111"/>
      <c r="H203" s="100"/>
      <c r="I203" s="100"/>
      <c r="J203" s="100"/>
      <c r="K203" s="100"/>
      <c r="L203" s="100"/>
      <c r="M203" s="100"/>
      <c r="N203" s="100"/>
      <c r="O203" s="100"/>
      <c r="P203" s="101"/>
      <c r="Q203" s="100"/>
      <c r="R203" s="102"/>
      <c r="T203" s="99"/>
      <c r="U203" s="99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1:43" s="98" customFormat="1" ht="12.75">
      <c r="A204" s="100"/>
      <c r="B204" s="177"/>
      <c r="C204" s="100"/>
      <c r="D204" s="100"/>
      <c r="E204" s="100"/>
      <c r="F204" s="100"/>
      <c r="G204" s="111"/>
      <c r="H204" s="100"/>
      <c r="I204" s="100"/>
      <c r="J204" s="100"/>
      <c r="K204" s="100"/>
      <c r="L204" s="100"/>
      <c r="M204" s="100"/>
      <c r="N204" s="100"/>
      <c r="O204" s="100"/>
      <c r="P204" s="101"/>
      <c r="Q204" s="100"/>
      <c r="R204" s="102"/>
      <c r="T204" s="99"/>
      <c r="U204" s="99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1:43" s="98" customFormat="1" ht="12.75">
      <c r="A205" s="100"/>
      <c r="B205" s="177"/>
      <c r="C205" s="100"/>
      <c r="D205" s="100"/>
      <c r="E205" s="100"/>
      <c r="F205" s="100"/>
      <c r="G205" s="111"/>
      <c r="H205" s="100"/>
      <c r="I205" s="100"/>
      <c r="J205" s="100"/>
      <c r="K205" s="100"/>
      <c r="L205" s="100"/>
      <c r="M205" s="100"/>
      <c r="N205" s="100"/>
      <c r="O205" s="100"/>
      <c r="P205" s="101"/>
      <c r="Q205" s="100"/>
      <c r="R205" s="102"/>
      <c r="T205" s="99"/>
      <c r="U205" s="99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1:43" s="98" customFormat="1" ht="12.75">
      <c r="A206" s="100"/>
      <c r="B206" s="177"/>
      <c r="C206" s="100"/>
      <c r="D206" s="100"/>
      <c r="E206" s="100"/>
      <c r="F206" s="100"/>
      <c r="G206" s="111"/>
      <c r="H206" s="100"/>
      <c r="I206" s="100"/>
      <c r="J206" s="100"/>
      <c r="K206" s="100"/>
      <c r="L206" s="100"/>
      <c r="M206" s="100"/>
      <c r="N206" s="100"/>
      <c r="O206" s="100"/>
      <c r="P206" s="101"/>
      <c r="Q206" s="100"/>
      <c r="R206" s="102"/>
      <c r="T206" s="99"/>
      <c r="U206" s="99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1:43" s="98" customFormat="1" ht="12.75">
      <c r="A207" s="100"/>
      <c r="B207" s="177"/>
      <c r="C207" s="100"/>
      <c r="D207" s="100"/>
      <c r="E207" s="100"/>
      <c r="F207" s="100"/>
      <c r="G207" s="111"/>
      <c r="H207" s="100"/>
      <c r="I207" s="100"/>
      <c r="J207" s="100"/>
      <c r="K207" s="100"/>
      <c r="L207" s="100"/>
      <c r="M207" s="100"/>
      <c r="N207" s="100"/>
      <c r="O207" s="100"/>
      <c r="P207" s="101"/>
      <c r="Q207" s="100"/>
      <c r="R207" s="102"/>
      <c r="T207" s="99"/>
      <c r="U207" s="99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1:43" s="98" customFormat="1" ht="12.75">
      <c r="A208" s="100"/>
      <c r="B208" s="177"/>
      <c r="C208" s="100"/>
      <c r="D208" s="100"/>
      <c r="E208" s="100"/>
      <c r="F208" s="100"/>
      <c r="G208" s="111"/>
      <c r="H208" s="100"/>
      <c r="I208" s="100"/>
      <c r="J208" s="100"/>
      <c r="K208" s="100"/>
      <c r="L208" s="100"/>
      <c r="M208" s="100"/>
      <c r="N208" s="100"/>
      <c r="O208" s="100"/>
      <c r="P208" s="101"/>
      <c r="Q208" s="100"/>
      <c r="R208" s="102"/>
      <c r="T208" s="99"/>
      <c r="U208" s="99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1:43" s="98" customFormat="1" ht="12.75">
      <c r="A209" s="100"/>
      <c r="B209" s="177"/>
      <c r="C209" s="100"/>
      <c r="D209" s="100"/>
      <c r="E209" s="100"/>
      <c r="F209" s="100"/>
      <c r="G209" s="111"/>
      <c r="H209" s="100"/>
      <c r="I209" s="100"/>
      <c r="J209" s="100"/>
      <c r="K209" s="100"/>
      <c r="L209" s="100"/>
      <c r="M209" s="100"/>
      <c r="N209" s="100"/>
      <c r="O209" s="100"/>
      <c r="P209" s="101"/>
      <c r="Q209" s="100"/>
      <c r="R209" s="102"/>
      <c r="T209" s="99"/>
      <c r="U209" s="99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1:43" s="98" customFormat="1" ht="12.75">
      <c r="A210" s="100"/>
      <c r="B210" s="177"/>
      <c r="C210" s="100"/>
      <c r="D210" s="100"/>
      <c r="E210" s="100"/>
      <c r="F210" s="100"/>
      <c r="G210" s="111"/>
      <c r="H210" s="100"/>
      <c r="I210" s="100"/>
      <c r="J210" s="100"/>
      <c r="K210" s="100"/>
      <c r="L210" s="100"/>
      <c r="M210" s="100"/>
      <c r="N210" s="100"/>
      <c r="O210" s="100"/>
      <c r="P210" s="101"/>
      <c r="Q210" s="100"/>
      <c r="R210" s="102"/>
      <c r="T210" s="99"/>
      <c r="U210" s="99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1:43" s="98" customFormat="1" ht="12.75">
      <c r="A211" s="100"/>
      <c r="B211" s="177"/>
      <c r="C211" s="100"/>
      <c r="D211" s="100"/>
      <c r="E211" s="100"/>
      <c r="F211" s="100"/>
      <c r="G211" s="111"/>
      <c r="H211" s="100"/>
      <c r="I211" s="100"/>
      <c r="J211" s="100"/>
      <c r="K211" s="100"/>
      <c r="L211" s="100"/>
      <c r="M211" s="100"/>
      <c r="N211" s="100"/>
      <c r="O211" s="100"/>
      <c r="P211" s="101"/>
      <c r="Q211" s="100"/>
      <c r="R211" s="102"/>
      <c r="T211" s="99"/>
      <c r="U211" s="99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  <row r="212" spans="1:43" s="98" customFormat="1" ht="12.75">
      <c r="A212" s="100"/>
      <c r="B212" s="177"/>
      <c r="C212" s="100"/>
      <c r="D212" s="100"/>
      <c r="E212" s="100"/>
      <c r="F212" s="100"/>
      <c r="G212" s="111"/>
      <c r="H212" s="100"/>
      <c r="I212" s="100"/>
      <c r="J212" s="100"/>
      <c r="K212" s="100"/>
      <c r="L212" s="100"/>
      <c r="M212" s="100"/>
      <c r="N212" s="100"/>
      <c r="O212" s="100"/>
      <c r="P212" s="101"/>
      <c r="Q212" s="100"/>
      <c r="R212" s="102"/>
      <c r="T212" s="99"/>
      <c r="U212" s="99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</row>
    <row r="213" spans="1:43" s="98" customFormat="1" ht="12.75">
      <c r="A213" s="100"/>
      <c r="B213" s="177"/>
      <c r="C213" s="100"/>
      <c r="D213" s="100"/>
      <c r="E213" s="100"/>
      <c r="F213" s="100"/>
      <c r="G213" s="111"/>
      <c r="H213" s="100"/>
      <c r="I213" s="100"/>
      <c r="J213" s="100"/>
      <c r="K213" s="100"/>
      <c r="L213" s="100"/>
      <c r="M213" s="100"/>
      <c r="N213" s="100"/>
      <c r="O213" s="100"/>
      <c r="P213" s="101"/>
      <c r="Q213" s="100"/>
      <c r="R213" s="102"/>
      <c r="T213" s="99"/>
      <c r="U213" s="99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</row>
    <row r="214" spans="1:43" s="98" customFormat="1" ht="12.75">
      <c r="A214" s="100"/>
      <c r="B214" s="177"/>
      <c r="C214" s="100"/>
      <c r="D214" s="100"/>
      <c r="E214" s="100"/>
      <c r="F214" s="100"/>
      <c r="G214" s="111"/>
      <c r="H214" s="100"/>
      <c r="I214" s="100"/>
      <c r="J214" s="100"/>
      <c r="K214" s="100"/>
      <c r="L214" s="100"/>
      <c r="M214" s="100"/>
      <c r="N214" s="100"/>
      <c r="O214" s="100"/>
      <c r="P214" s="101"/>
      <c r="Q214" s="100"/>
      <c r="R214" s="102"/>
      <c r="T214" s="99"/>
      <c r="U214" s="99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</row>
    <row r="215" spans="1:43" s="98" customFormat="1" ht="12.75">
      <c r="A215" s="100"/>
      <c r="B215" s="177"/>
      <c r="C215" s="100"/>
      <c r="D215" s="100"/>
      <c r="E215" s="100"/>
      <c r="F215" s="100"/>
      <c r="G215" s="111"/>
      <c r="H215" s="100"/>
      <c r="I215" s="100"/>
      <c r="J215" s="100"/>
      <c r="K215" s="100"/>
      <c r="L215" s="100"/>
      <c r="M215" s="100"/>
      <c r="N215" s="100"/>
      <c r="O215" s="100"/>
      <c r="P215" s="101"/>
      <c r="Q215" s="100"/>
      <c r="R215" s="102"/>
      <c r="T215" s="99"/>
      <c r="U215" s="99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</row>
    <row r="216" spans="1:43" s="98" customFormat="1" ht="12.75">
      <c r="A216" s="100"/>
      <c r="B216" s="177"/>
      <c r="C216" s="100"/>
      <c r="D216" s="100"/>
      <c r="E216" s="100"/>
      <c r="F216" s="100"/>
      <c r="G216" s="111"/>
      <c r="H216" s="100"/>
      <c r="I216" s="100"/>
      <c r="J216" s="100"/>
      <c r="K216" s="100"/>
      <c r="L216" s="100"/>
      <c r="M216" s="100"/>
      <c r="N216" s="100"/>
      <c r="O216" s="100"/>
      <c r="P216" s="101"/>
      <c r="Q216" s="100"/>
      <c r="R216" s="102"/>
      <c r="T216" s="99"/>
      <c r="U216" s="99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</row>
    <row r="217" spans="1:43" s="98" customFormat="1" ht="12.75">
      <c r="A217" s="100"/>
      <c r="B217" s="177"/>
      <c r="C217" s="100"/>
      <c r="D217" s="100"/>
      <c r="E217" s="100"/>
      <c r="F217" s="100"/>
      <c r="G217" s="111"/>
      <c r="H217" s="100"/>
      <c r="I217" s="100"/>
      <c r="J217" s="100"/>
      <c r="K217" s="100"/>
      <c r="L217" s="100"/>
      <c r="M217" s="100"/>
      <c r="N217" s="100"/>
      <c r="O217" s="100"/>
      <c r="P217" s="101"/>
      <c r="Q217" s="100"/>
      <c r="R217" s="102"/>
      <c r="T217" s="99"/>
      <c r="U217" s="99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</row>
    <row r="218" spans="1:43" s="98" customFormat="1" ht="12.75">
      <c r="A218" s="100"/>
      <c r="B218" s="177"/>
      <c r="C218" s="100"/>
      <c r="D218" s="100"/>
      <c r="E218" s="100"/>
      <c r="F218" s="100"/>
      <c r="G218" s="111"/>
      <c r="H218" s="100"/>
      <c r="I218" s="100"/>
      <c r="J218" s="100"/>
      <c r="K218" s="100"/>
      <c r="L218" s="100"/>
      <c r="M218" s="100"/>
      <c r="N218" s="100"/>
      <c r="O218" s="100"/>
      <c r="P218" s="101"/>
      <c r="Q218" s="100"/>
      <c r="R218" s="102"/>
      <c r="T218" s="99"/>
      <c r="U218" s="99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</row>
    <row r="219" spans="1:43" s="98" customFormat="1" ht="12.75">
      <c r="A219" s="100"/>
      <c r="B219" s="177"/>
      <c r="C219" s="100"/>
      <c r="D219" s="100"/>
      <c r="E219" s="100"/>
      <c r="F219" s="100"/>
      <c r="G219" s="111"/>
      <c r="H219" s="100"/>
      <c r="I219" s="100"/>
      <c r="J219" s="100"/>
      <c r="K219" s="100"/>
      <c r="L219" s="100"/>
      <c r="M219" s="100"/>
      <c r="N219" s="100"/>
      <c r="O219" s="100"/>
      <c r="P219" s="101"/>
      <c r="Q219" s="100"/>
      <c r="R219" s="102"/>
      <c r="T219" s="99"/>
      <c r="U219" s="99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</row>
    <row r="220" spans="1:43" s="98" customFormat="1" ht="12.75">
      <c r="A220" s="100"/>
      <c r="B220" s="177"/>
      <c r="C220" s="100"/>
      <c r="D220" s="100"/>
      <c r="E220" s="100"/>
      <c r="F220" s="100"/>
      <c r="G220" s="111"/>
      <c r="H220" s="100"/>
      <c r="I220" s="100"/>
      <c r="J220" s="100"/>
      <c r="K220" s="100"/>
      <c r="L220" s="100"/>
      <c r="M220" s="100"/>
      <c r="N220" s="100"/>
      <c r="O220" s="100"/>
      <c r="P220" s="101"/>
      <c r="Q220" s="100"/>
      <c r="R220" s="102"/>
      <c r="T220" s="99"/>
      <c r="U220" s="99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</row>
    <row r="221" spans="1:43" s="98" customFormat="1" ht="12.75">
      <c r="A221" s="100"/>
      <c r="B221" s="177"/>
      <c r="C221" s="100"/>
      <c r="D221" s="100"/>
      <c r="E221" s="100"/>
      <c r="F221" s="100"/>
      <c r="G221" s="111"/>
      <c r="H221" s="100"/>
      <c r="I221" s="100"/>
      <c r="J221" s="100"/>
      <c r="K221" s="100"/>
      <c r="L221" s="100"/>
      <c r="M221" s="100"/>
      <c r="N221" s="100"/>
      <c r="O221" s="100"/>
      <c r="P221" s="101"/>
      <c r="Q221" s="100"/>
      <c r="R221" s="102"/>
      <c r="T221" s="99"/>
      <c r="U221" s="99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</row>
    <row r="222" spans="1:43" s="98" customFormat="1" ht="12.75">
      <c r="A222" s="100"/>
      <c r="B222" s="177"/>
      <c r="C222" s="100"/>
      <c r="D222" s="100"/>
      <c r="E222" s="100"/>
      <c r="F222" s="100"/>
      <c r="G222" s="111"/>
      <c r="H222" s="100"/>
      <c r="I222" s="100"/>
      <c r="J222" s="100"/>
      <c r="K222" s="100"/>
      <c r="L222" s="100"/>
      <c r="M222" s="100"/>
      <c r="N222" s="100"/>
      <c r="O222" s="100"/>
      <c r="P222" s="101"/>
      <c r="Q222" s="100"/>
      <c r="R222" s="102"/>
      <c r="T222" s="99"/>
      <c r="U222" s="99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</row>
    <row r="223" spans="1:43" s="98" customFormat="1" ht="12.75">
      <c r="A223" s="100"/>
      <c r="B223" s="177"/>
      <c r="C223" s="100"/>
      <c r="D223" s="100"/>
      <c r="E223" s="100"/>
      <c r="F223" s="100"/>
      <c r="G223" s="111"/>
      <c r="H223" s="100"/>
      <c r="I223" s="100"/>
      <c r="J223" s="100"/>
      <c r="K223" s="100"/>
      <c r="L223" s="100"/>
      <c r="M223" s="100"/>
      <c r="N223" s="100"/>
      <c r="O223" s="100"/>
      <c r="P223" s="101"/>
      <c r="Q223" s="100"/>
      <c r="R223" s="102"/>
      <c r="T223" s="99"/>
      <c r="U223" s="99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</row>
    <row r="224" spans="1:43" s="98" customFormat="1" ht="12.75">
      <c r="A224" s="100"/>
      <c r="B224" s="177"/>
      <c r="C224" s="100"/>
      <c r="D224" s="100"/>
      <c r="E224" s="100"/>
      <c r="F224" s="100"/>
      <c r="G224" s="111"/>
      <c r="H224" s="100"/>
      <c r="I224" s="100"/>
      <c r="J224" s="100"/>
      <c r="K224" s="100"/>
      <c r="L224" s="100"/>
      <c r="M224" s="100"/>
      <c r="N224" s="100"/>
      <c r="O224" s="100"/>
      <c r="P224" s="101"/>
      <c r="Q224" s="100"/>
      <c r="R224" s="102"/>
      <c r="T224" s="99"/>
      <c r="U224" s="99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</row>
    <row r="225" spans="1:43" s="98" customFormat="1" ht="12.75">
      <c r="A225" s="100"/>
      <c r="B225" s="177"/>
      <c r="C225" s="100"/>
      <c r="D225" s="100"/>
      <c r="E225" s="100"/>
      <c r="F225" s="100"/>
      <c r="G225" s="111"/>
      <c r="H225" s="100"/>
      <c r="I225" s="100"/>
      <c r="J225" s="100"/>
      <c r="K225" s="100"/>
      <c r="L225" s="100"/>
      <c r="M225" s="100"/>
      <c r="N225" s="100"/>
      <c r="O225" s="100"/>
      <c r="P225" s="101"/>
      <c r="Q225" s="100"/>
      <c r="R225" s="102"/>
      <c r="T225" s="99"/>
      <c r="U225" s="99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</row>
    <row r="226" spans="1:43" s="98" customFormat="1" ht="12.75">
      <c r="A226" s="100"/>
      <c r="B226" s="177"/>
      <c r="C226" s="100"/>
      <c r="D226" s="100"/>
      <c r="E226" s="100"/>
      <c r="F226" s="100"/>
      <c r="G226" s="111"/>
      <c r="H226" s="100"/>
      <c r="I226" s="100"/>
      <c r="J226" s="100"/>
      <c r="K226" s="100"/>
      <c r="L226" s="100"/>
      <c r="M226" s="100"/>
      <c r="N226" s="100"/>
      <c r="O226" s="100"/>
      <c r="P226" s="101"/>
      <c r="Q226" s="100"/>
      <c r="R226" s="102"/>
      <c r="T226" s="99"/>
      <c r="U226" s="99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</row>
    <row r="227" spans="1:43" s="98" customFormat="1" ht="12.75">
      <c r="A227" s="100"/>
      <c r="B227" s="177"/>
      <c r="C227" s="100"/>
      <c r="D227" s="100"/>
      <c r="E227" s="100"/>
      <c r="F227" s="100"/>
      <c r="G227" s="111"/>
      <c r="H227" s="100"/>
      <c r="I227" s="100"/>
      <c r="J227" s="100"/>
      <c r="K227" s="100"/>
      <c r="L227" s="100"/>
      <c r="M227" s="100"/>
      <c r="N227" s="100"/>
      <c r="O227" s="100"/>
      <c r="P227" s="101"/>
      <c r="Q227" s="100"/>
      <c r="R227" s="102"/>
      <c r="T227" s="99"/>
      <c r="U227" s="99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</row>
    <row r="228" spans="1:43" s="98" customFormat="1" ht="12.75">
      <c r="A228" s="100"/>
      <c r="B228" s="177"/>
      <c r="C228" s="100"/>
      <c r="D228" s="100"/>
      <c r="E228" s="100"/>
      <c r="F228" s="100"/>
      <c r="G228" s="111"/>
      <c r="H228" s="100"/>
      <c r="I228" s="100"/>
      <c r="J228" s="100"/>
      <c r="K228" s="100"/>
      <c r="L228" s="100"/>
      <c r="M228" s="100"/>
      <c r="N228" s="100"/>
      <c r="O228" s="100"/>
      <c r="P228" s="101"/>
      <c r="Q228" s="100"/>
      <c r="R228" s="102"/>
      <c r="T228" s="99"/>
      <c r="U228" s="99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</row>
    <row r="229" spans="1:43" s="98" customFormat="1" ht="12.75">
      <c r="A229" s="100"/>
      <c r="B229" s="177"/>
      <c r="C229" s="100"/>
      <c r="D229" s="100"/>
      <c r="E229" s="100"/>
      <c r="F229" s="100"/>
      <c r="G229" s="111"/>
      <c r="H229" s="100"/>
      <c r="I229" s="100"/>
      <c r="J229" s="100"/>
      <c r="K229" s="100"/>
      <c r="L229" s="100"/>
      <c r="M229" s="100"/>
      <c r="N229" s="100"/>
      <c r="O229" s="100"/>
      <c r="P229" s="101"/>
      <c r="Q229" s="100"/>
      <c r="R229" s="102"/>
      <c r="T229" s="99"/>
      <c r="U229" s="99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</row>
    <row r="230" spans="1:43" s="98" customFormat="1" ht="12.75">
      <c r="A230" s="100"/>
      <c r="B230" s="177"/>
      <c r="C230" s="100"/>
      <c r="D230" s="100"/>
      <c r="E230" s="100"/>
      <c r="F230" s="100"/>
      <c r="G230" s="111"/>
      <c r="H230" s="100"/>
      <c r="I230" s="100"/>
      <c r="J230" s="100"/>
      <c r="K230" s="100"/>
      <c r="L230" s="100"/>
      <c r="M230" s="100"/>
      <c r="N230" s="100"/>
      <c r="O230" s="100"/>
      <c r="P230" s="101"/>
      <c r="Q230" s="100"/>
      <c r="R230" s="102"/>
      <c r="T230" s="99"/>
      <c r="U230" s="99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</row>
    <row r="231" spans="1:43" s="98" customFormat="1" ht="12.75">
      <c r="A231" s="100"/>
      <c r="B231" s="177"/>
      <c r="C231" s="100"/>
      <c r="D231" s="100"/>
      <c r="E231" s="100"/>
      <c r="F231" s="100"/>
      <c r="G231" s="111"/>
      <c r="H231" s="100"/>
      <c r="I231" s="100"/>
      <c r="J231" s="100"/>
      <c r="K231" s="100"/>
      <c r="L231" s="100"/>
      <c r="M231" s="100"/>
      <c r="N231" s="100"/>
      <c r="O231" s="100"/>
      <c r="P231" s="101"/>
      <c r="Q231" s="100"/>
      <c r="R231" s="102"/>
      <c r="T231" s="99"/>
      <c r="U231" s="99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</row>
    <row r="232" spans="1:43" s="98" customFormat="1" ht="12.75">
      <c r="A232" s="100"/>
      <c r="B232" s="177"/>
      <c r="C232" s="100"/>
      <c r="D232" s="100"/>
      <c r="E232" s="100"/>
      <c r="F232" s="100"/>
      <c r="G232" s="111"/>
      <c r="H232" s="100"/>
      <c r="I232" s="100"/>
      <c r="J232" s="100"/>
      <c r="K232" s="100"/>
      <c r="L232" s="100"/>
      <c r="M232" s="100"/>
      <c r="N232" s="100"/>
      <c r="O232" s="100"/>
      <c r="P232" s="101"/>
      <c r="Q232" s="100"/>
      <c r="R232" s="102"/>
      <c r="T232" s="99"/>
      <c r="U232" s="99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</row>
    <row r="233" spans="1:43" s="98" customFormat="1" ht="12.75">
      <c r="A233" s="100"/>
      <c r="B233" s="177"/>
      <c r="C233" s="100"/>
      <c r="D233" s="100"/>
      <c r="E233" s="100"/>
      <c r="F233" s="100"/>
      <c r="G233" s="111"/>
      <c r="H233" s="100"/>
      <c r="I233" s="100"/>
      <c r="J233" s="100"/>
      <c r="K233" s="100"/>
      <c r="L233" s="100"/>
      <c r="M233" s="100"/>
      <c r="N233" s="100"/>
      <c r="O233" s="100"/>
      <c r="P233" s="101"/>
      <c r="Q233" s="100"/>
      <c r="R233" s="102"/>
      <c r="T233" s="99"/>
      <c r="U233" s="99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</row>
    <row r="234" spans="1:43" s="98" customFormat="1" ht="12.75">
      <c r="A234" s="100"/>
      <c r="B234" s="177"/>
      <c r="C234" s="100"/>
      <c r="D234" s="100"/>
      <c r="E234" s="100"/>
      <c r="F234" s="100"/>
      <c r="G234" s="111"/>
      <c r="H234" s="100"/>
      <c r="I234" s="100"/>
      <c r="J234" s="100"/>
      <c r="K234" s="100"/>
      <c r="L234" s="100"/>
      <c r="M234" s="100"/>
      <c r="N234" s="100"/>
      <c r="O234" s="100"/>
      <c r="P234" s="101"/>
      <c r="Q234" s="100"/>
      <c r="R234" s="102"/>
      <c r="T234" s="99"/>
      <c r="U234" s="99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</row>
    <row r="235" spans="1:43" s="98" customFormat="1" ht="12.75">
      <c r="A235" s="100"/>
      <c r="B235" s="177"/>
      <c r="C235" s="100"/>
      <c r="D235" s="100"/>
      <c r="E235" s="100"/>
      <c r="F235" s="100"/>
      <c r="G235" s="111"/>
      <c r="H235" s="100"/>
      <c r="I235" s="100"/>
      <c r="J235" s="100"/>
      <c r="K235" s="100"/>
      <c r="L235" s="100"/>
      <c r="M235" s="100"/>
      <c r="N235" s="100"/>
      <c r="O235" s="100"/>
      <c r="P235" s="101"/>
      <c r="Q235" s="100"/>
      <c r="R235" s="102"/>
      <c r="T235" s="99"/>
      <c r="U235" s="99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</row>
    <row r="236" spans="1:43" s="98" customFormat="1" ht="12.75">
      <c r="A236" s="100"/>
      <c r="B236" s="177"/>
      <c r="C236" s="100"/>
      <c r="D236" s="100"/>
      <c r="E236" s="100"/>
      <c r="F236" s="100"/>
      <c r="G236" s="111"/>
      <c r="H236" s="100"/>
      <c r="I236" s="100"/>
      <c r="J236" s="100"/>
      <c r="K236" s="100"/>
      <c r="L236" s="100"/>
      <c r="M236" s="100"/>
      <c r="N236" s="100"/>
      <c r="O236" s="100"/>
      <c r="P236" s="101"/>
      <c r="Q236" s="100"/>
      <c r="R236" s="102"/>
      <c r="T236" s="99"/>
      <c r="U236" s="99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</row>
    <row r="237" spans="1:43" s="98" customFormat="1" ht="12.75">
      <c r="A237" s="100"/>
      <c r="B237" s="177"/>
      <c r="C237" s="100"/>
      <c r="D237" s="100"/>
      <c r="E237" s="100"/>
      <c r="F237" s="100"/>
      <c r="G237" s="111"/>
      <c r="H237" s="100"/>
      <c r="I237" s="100"/>
      <c r="J237" s="100"/>
      <c r="K237" s="100"/>
      <c r="L237" s="100"/>
      <c r="M237" s="100"/>
      <c r="N237" s="100"/>
      <c r="O237" s="100"/>
      <c r="P237" s="101"/>
      <c r="Q237" s="100"/>
      <c r="R237" s="102"/>
      <c r="T237" s="99"/>
      <c r="U237" s="99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</row>
    <row r="238" spans="1:43" s="98" customFormat="1" ht="12.75">
      <c r="A238" s="100"/>
      <c r="B238" s="177"/>
      <c r="C238" s="100"/>
      <c r="D238" s="100"/>
      <c r="E238" s="100"/>
      <c r="F238" s="100"/>
      <c r="G238" s="111"/>
      <c r="H238" s="100"/>
      <c r="I238" s="100"/>
      <c r="J238" s="100"/>
      <c r="K238" s="100"/>
      <c r="L238" s="100"/>
      <c r="M238" s="100"/>
      <c r="N238" s="100"/>
      <c r="O238" s="100"/>
      <c r="P238" s="101"/>
      <c r="Q238" s="100"/>
      <c r="R238" s="102"/>
      <c r="T238" s="99"/>
      <c r="U238" s="99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</row>
    <row r="239" spans="1:43" s="98" customFormat="1" ht="12.75">
      <c r="A239" s="100"/>
      <c r="B239" s="177"/>
      <c r="C239" s="100"/>
      <c r="D239" s="100"/>
      <c r="E239" s="100"/>
      <c r="F239" s="100"/>
      <c r="G239" s="111"/>
      <c r="H239" s="100"/>
      <c r="I239" s="100"/>
      <c r="J239" s="100"/>
      <c r="K239" s="100"/>
      <c r="L239" s="100"/>
      <c r="M239" s="100"/>
      <c r="N239" s="100"/>
      <c r="O239" s="100"/>
      <c r="P239" s="101"/>
      <c r="Q239" s="100"/>
      <c r="R239" s="102"/>
      <c r="T239" s="99"/>
      <c r="U239" s="99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</row>
    <row r="240" spans="1:43" s="98" customFormat="1" ht="12.75">
      <c r="A240" s="100"/>
      <c r="B240" s="177"/>
      <c r="C240" s="100"/>
      <c r="D240" s="100"/>
      <c r="E240" s="100"/>
      <c r="F240" s="100"/>
      <c r="G240" s="111"/>
      <c r="H240" s="100"/>
      <c r="I240" s="100"/>
      <c r="J240" s="100"/>
      <c r="K240" s="100"/>
      <c r="L240" s="100"/>
      <c r="M240" s="100"/>
      <c r="N240" s="100"/>
      <c r="O240" s="100"/>
      <c r="P240" s="101"/>
      <c r="Q240" s="100"/>
      <c r="R240" s="102"/>
      <c r="T240" s="99"/>
      <c r="U240" s="99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</row>
    <row r="241" spans="1:43" s="98" customFormat="1" ht="12.75">
      <c r="A241" s="100"/>
      <c r="B241" s="177"/>
      <c r="C241" s="100"/>
      <c r="D241" s="100"/>
      <c r="E241" s="100"/>
      <c r="F241" s="100"/>
      <c r="G241" s="111"/>
      <c r="H241" s="100"/>
      <c r="I241" s="100"/>
      <c r="J241" s="100"/>
      <c r="K241" s="100"/>
      <c r="L241" s="100"/>
      <c r="M241" s="100"/>
      <c r="N241" s="100"/>
      <c r="O241" s="100"/>
      <c r="P241" s="101"/>
      <c r="Q241" s="100"/>
      <c r="R241" s="102"/>
      <c r="T241" s="99"/>
      <c r="U241" s="99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</row>
    <row r="242" spans="1:43" s="98" customFormat="1" ht="12.75">
      <c r="A242" s="100"/>
      <c r="B242" s="177"/>
      <c r="C242" s="100"/>
      <c r="D242" s="100"/>
      <c r="E242" s="100"/>
      <c r="F242" s="100"/>
      <c r="G242" s="111"/>
      <c r="H242" s="100"/>
      <c r="I242" s="100"/>
      <c r="J242" s="100"/>
      <c r="K242" s="100"/>
      <c r="L242" s="100"/>
      <c r="M242" s="100"/>
      <c r="N242" s="100"/>
      <c r="O242" s="100"/>
      <c r="P242" s="101"/>
      <c r="Q242" s="100"/>
      <c r="R242" s="102"/>
      <c r="T242" s="99"/>
      <c r="U242" s="99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</row>
    <row r="243" spans="1:43" s="98" customFormat="1" ht="12.75">
      <c r="A243" s="100"/>
      <c r="B243" s="177"/>
      <c r="C243" s="100"/>
      <c r="D243" s="100"/>
      <c r="E243" s="100"/>
      <c r="F243" s="100"/>
      <c r="G243" s="111"/>
      <c r="H243" s="100"/>
      <c r="I243" s="100"/>
      <c r="J243" s="100"/>
      <c r="K243" s="100"/>
      <c r="L243" s="100"/>
      <c r="M243" s="100"/>
      <c r="N243" s="100"/>
      <c r="O243" s="100"/>
      <c r="P243" s="101"/>
      <c r="Q243" s="100"/>
      <c r="R243" s="102"/>
      <c r="T243" s="99"/>
      <c r="U243" s="99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</row>
    <row r="244" spans="1:43" s="98" customFormat="1" ht="12.75">
      <c r="A244" s="100"/>
      <c r="B244" s="177"/>
      <c r="C244" s="100"/>
      <c r="D244" s="100"/>
      <c r="E244" s="100"/>
      <c r="F244" s="100"/>
      <c r="G244" s="111"/>
      <c r="H244" s="100"/>
      <c r="I244" s="100"/>
      <c r="J244" s="100"/>
      <c r="K244" s="100"/>
      <c r="L244" s="100"/>
      <c r="M244" s="100"/>
      <c r="N244" s="100"/>
      <c r="O244" s="100"/>
      <c r="P244" s="101"/>
      <c r="Q244" s="100"/>
      <c r="R244" s="102"/>
      <c r="T244" s="99"/>
      <c r="U244" s="99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</row>
    <row r="245" spans="1:43" s="98" customFormat="1" ht="12.75">
      <c r="A245" s="100"/>
      <c r="B245" s="177"/>
      <c r="C245" s="100"/>
      <c r="D245" s="100"/>
      <c r="E245" s="100"/>
      <c r="F245" s="100"/>
      <c r="G245" s="111"/>
      <c r="H245" s="100"/>
      <c r="I245" s="100"/>
      <c r="J245" s="100"/>
      <c r="K245" s="100"/>
      <c r="L245" s="100"/>
      <c r="M245" s="100"/>
      <c r="N245" s="100"/>
      <c r="O245" s="100"/>
      <c r="P245" s="101"/>
      <c r="Q245" s="100"/>
      <c r="R245" s="102"/>
      <c r="T245" s="99"/>
      <c r="U245" s="99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</row>
    <row r="246" spans="1:43" s="98" customFormat="1" ht="12.75">
      <c r="A246" s="100"/>
      <c r="B246" s="177"/>
      <c r="C246" s="100"/>
      <c r="D246" s="100"/>
      <c r="E246" s="100"/>
      <c r="F246" s="100"/>
      <c r="G246" s="111"/>
      <c r="H246" s="100"/>
      <c r="I246" s="100"/>
      <c r="J246" s="100"/>
      <c r="K246" s="100"/>
      <c r="L246" s="100"/>
      <c r="M246" s="100"/>
      <c r="N246" s="100"/>
      <c r="O246" s="100"/>
      <c r="P246" s="101"/>
      <c r="Q246" s="100"/>
      <c r="R246" s="102"/>
      <c r="T246" s="99"/>
      <c r="U246" s="99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</row>
    <row r="247" spans="1:43" s="98" customFormat="1" ht="12.75">
      <c r="A247" s="100"/>
      <c r="B247" s="177"/>
      <c r="C247" s="100"/>
      <c r="D247" s="100"/>
      <c r="E247" s="100"/>
      <c r="F247" s="100"/>
      <c r="G247" s="111"/>
      <c r="H247" s="100"/>
      <c r="I247" s="100"/>
      <c r="J247" s="100"/>
      <c r="K247" s="100"/>
      <c r="L247" s="100"/>
      <c r="M247" s="100"/>
      <c r="N247" s="100"/>
      <c r="O247" s="100"/>
      <c r="P247" s="101"/>
      <c r="Q247" s="100"/>
      <c r="R247" s="102"/>
      <c r="T247" s="99"/>
      <c r="U247" s="99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</row>
    <row r="248" spans="1:43" s="98" customFormat="1" ht="12.75">
      <c r="A248" s="100"/>
      <c r="B248" s="177"/>
      <c r="C248" s="100"/>
      <c r="D248" s="100"/>
      <c r="E248" s="100"/>
      <c r="F248" s="100"/>
      <c r="G248" s="111"/>
      <c r="H248" s="100"/>
      <c r="I248" s="100"/>
      <c r="J248" s="100"/>
      <c r="K248" s="100"/>
      <c r="L248" s="100"/>
      <c r="M248" s="100"/>
      <c r="N248" s="100"/>
      <c r="O248" s="100"/>
      <c r="P248" s="101"/>
      <c r="Q248" s="100"/>
      <c r="R248" s="102"/>
      <c r="T248" s="99"/>
      <c r="U248" s="99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</row>
    <row r="249" spans="1:43" s="98" customFormat="1" ht="12.75">
      <c r="A249" s="100"/>
      <c r="B249" s="177"/>
      <c r="C249" s="100"/>
      <c r="D249" s="100"/>
      <c r="E249" s="100"/>
      <c r="F249" s="100"/>
      <c r="G249" s="111"/>
      <c r="H249" s="100"/>
      <c r="I249" s="100"/>
      <c r="J249" s="100"/>
      <c r="K249" s="100"/>
      <c r="L249" s="100"/>
      <c r="M249" s="100"/>
      <c r="N249" s="100"/>
      <c r="O249" s="100"/>
      <c r="P249" s="101"/>
      <c r="Q249" s="100"/>
      <c r="R249" s="102"/>
      <c r="T249" s="99"/>
      <c r="U249" s="99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</row>
    <row r="250" spans="1:43" s="98" customFormat="1" ht="12.75">
      <c r="A250" s="100"/>
      <c r="B250" s="177"/>
      <c r="C250" s="100"/>
      <c r="D250" s="100"/>
      <c r="E250" s="100"/>
      <c r="F250" s="100"/>
      <c r="G250" s="111"/>
      <c r="H250" s="100"/>
      <c r="I250" s="100"/>
      <c r="J250" s="100"/>
      <c r="K250" s="100"/>
      <c r="L250" s="100"/>
      <c r="M250" s="100"/>
      <c r="N250" s="100"/>
      <c r="O250" s="100"/>
      <c r="P250" s="101"/>
      <c r="Q250" s="100"/>
      <c r="R250" s="102"/>
      <c r="T250" s="99"/>
      <c r="U250" s="99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</row>
    <row r="251" spans="1:43" s="98" customFormat="1" ht="12.75">
      <c r="A251" s="100"/>
      <c r="B251" s="177"/>
      <c r="C251" s="100"/>
      <c r="D251" s="100"/>
      <c r="E251" s="100"/>
      <c r="F251" s="100"/>
      <c r="G251" s="111"/>
      <c r="H251" s="100"/>
      <c r="I251" s="100"/>
      <c r="J251" s="100"/>
      <c r="K251" s="100"/>
      <c r="L251" s="100"/>
      <c r="M251" s="100"/>
      <c r="N251" s="100"/>
      <c r="O251" s="100"/>
      <c r="P251" s="101"/>
      <c r="Q251" s="100"/>
      <c r="R251" s="102"/>
      <c r="T251" s="99"/>
      <c r="U251" s="99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</row>
    <row r="252" spans="1:43" s="98" customFormat="1" ht="12.75">
      <c r="A252" s="100"/>
      <c r="B252" s="177"/>
      <c r="C252" s="100"/>
      <c r="D252" s="100"/>
      <c r="E252" s="100"/>
      <c r="F252" s="100"/>
      <c r="G252" s="111"/>
      <c r="H252" s="100"/>
      <c r="I252" s="100"/>
      <c r="J252" s="100"/>
      <c r="K252" s="100"/>
      <c r="L252" s="100"/>
      <c r="M252" s="100"/>
      <c r="N252" s="100"/>
      <c r="O252" s="100"/>
      <c r="P252" s="101"/>
      <c r="Q252" s="100"/>
      <c r="R252" s="102"/>
      <c r="T252" s="99"/>
      <c r="U252" s="99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</row>
    <row r="253" spans="1:43" s="98" customFormat="1" ht="12.75">
      <c r="A253" s="100"/>
      <c r="B253" s="177"/>
      <c r="C253" s="100"/>
      <c r="D253" s="100"/>
      <c r="E253" s="100"/>
      <c r="F253" s="100"/>
      <c r="G253" s="111"/>
      <c r="H253" s="100"/>
      <c r="I253" s="100"/>
      <c r="J253" s="100"/>
      <c r="K253" s="100"/>
      <c r="L253" s="100"/>
      <c r="M253" s="100"/>
      <c r="N253" s="100"/>
      <c r="O253" s="100"/>
      <c r="P253" s="101"/>
      <c r="Q253" s="100"/>
      <c r="R253" s="102"/>
      <c r="T253" s="99"/>
      <c r="U253" s="99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</row>
    <row r="254" spans="1:43" s="98" customFormat="1" ht="12.75">
      <c r="A254" s="100"/>
      <c r="B254" s="177"/>
      <c r="C254" s="100"/>
      <c r="D254" s="100"/>
      <c r="E254" s="100"/>
      <c r="F254" s="100"/>
      <c r="G254" s="111"/>
      <c r="H254" s="100"/>
      <c r="I254" s="100"/>
      <c r="J254" s="100"/>
      <c r="K254" s="100"/>
      <c r="L254" s="100"/>
      <c r="M254" s="100"/>
      <c r="N254" s="100"/>
      <c r="O254" s="100"/>
      <c r="P254" s="101"/>
      <c r="Q254" s="100"/>
      <c r="R254" s="102"/>
      <c r="T254" s="99"/>
      <c r="U254" s="99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</row>
    <row r="255" spans="1:43" s="98" customFormat="1" ht="12.75">
      <c r="A255" s="100"/>
      <c r="B255" s="177"/>
      <c r="C255" s="100"/>
      <c r="D255" s="100"/>
      <c r="E255" s="100"/>
      <c r="F255" s="100"/>
      <c r="G255" s="111"/>
      <c r="H255" s="100"/>
      <c r="I255" s="100"/>
      <c r="J255" s="100"/>
      <c r="K255" s="100"/>
      <c r="L255" s="100"/>
      <c r="M255" s="100"/>
      <c r="N255" s="100"/>
      <c r="O255" s="100"/>
      <c r="P255" s="101"/>
      <c r="Q255" s="100"/>
      <c r="R255" s="102"/>
      <c r="T255" s="99"/>
      <c r="U255" s="99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</row>
    <row r="256" spans="1:43" s="98" customFormat="1" ht="12.75">
      <c r="A256" s="100"/>
      <c r="B256" s="177"/>
      <c r="C256" s="100"/>
      <c r="D256" s="100"/>
      <c r="E256" s="100"/>
      <c r="F256" s="100"/>
      <c r="G256" s="111"/>
      <c r="H256" s="100"/>
      <c r="I256" s="100"/>
      <c r="J256" s="100"/>
      <c r="K256" s="100"/>
      <c r="L256" s="100"/>
      <c r="M256" s="100"/>
      <c r="N256" s="100"/>
      <c r="O256" s="100"/>
      <c r="P256" s="101"/>
      <c r="Q256" s="100"/>
      <c r="R256" s="102"/>
      <c r="T256" s="99"/>
      <c r="U256" s="99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</row>
    <row r="257" spans="1:43" s="98" customFormat="1" ht="12.75">
      <c r="A257" s="100"/>
      <c r="B257" s="177"/>
      <c r="C257" s="100"/>
      <c r="D257" s="100"/>
      <c r="E257" s="100"/>
      <c r="F257" s="100"/>
      <c r="G257" s="111"/>
      <c r="H257" s="100"/>
      <c r="I257" s="100"/>
      <c r="J257" s="100"/>
      <c r="K257" s="100"/>
      <c r="L257" s="100"/>
      <c r="M257" s="100"/>
      <c r="N257" s="100"/>
      <c r="O257" s="100"/>
      <c r="P257" s="101"/>
      <c r="Q257" s="100"/>
      <c r="R257" s="102"/>
      <c r="T257" s="99"/>
      <c r="U257" s="99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</row>
    <row r="258" spans="1:43" s="98" customFormat="1" ht="12.75">
      <c r="A258" s="100"/>
      <c r="B258" s="177"/>
      <c r="C258" s="100"/>
      <c r="D258" s="100"/>
      <c r="E258" s="100"/>
      <c r="F258" s="100"/>
      <c r="G258" s="111"/>
      <c r="H258" s="100"/>
      <c r="I258" s="100"/>
      <c r="J258" s="100"/>
      <c r="K258" s="100"/>
      <c r="L258" s="100"/>
      <c r="M258" s="100"/>
      <c r="N258" s="100"/>
      <c r="O258" s="100"/>
      <c r="P258" s="101"/>
      <c r="Q258" s="100"/>
      <c r="R258" s="102"/>
      <c r="T258" s="99"/>
      <c r="U258" s="99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</row>
    <row r="259" spans="1:43" s="98" customFormat="1" ht="12.75">
      <c r="A259" s="100"/>
      <c r="B259" s="177"/>
      <c r="C259" s="100"/>
      <c r="D259" s="100"/>
      <c r="E259" s="100"/>
      <c r="F259" s="100"/>
      <c r="G259" s="111"/>
      <c r="H259" s="100"/>
      <c r="I259" s="100"/>
      <c r="J259" s="100"/>
      <c r="K259" s="100"/>
      <c r="L259" s="100"/>
      <c r="M259" s="100"/>
      <c r="N259" s="100"/>
      <c r="O259" s="100"/>
      <c r="P259" s="101"/>
      <c r="Q259" s="100"/>
      <c r="R259" s="102"/>
      <c r="T259" s="99"/>
      <c r="U259" s="99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</row>
    <row r="260" spans="1:43" s="98" customFormat="1" ht="12.75">
      <c r="A260" s="100"/>
      <c r="B260" s="177"/>
      <c r="C260" s="100"/>
      <c r="D260" s="100"/>
      <c r="E260" s="100"/>
      <c r="F260" s="100"/>
      <c r="G260" s="111"/>
      <c r="H260" s="100"/>
      <c r="I260" s="100"/>
      <c r="J260" s="100"/>
      <c r="K260" s="100"/>
      <c r="L260" s="100"/>
      <c r="M260" s="100"/>
      <c r="N260" s="100"/>
      <c r="O260" s="100"/>
      <c r="P260" s="101"/>
      <c r="Q260" s="100"/>
      <c r="R260" s="102"/>
      <c r="T260" s="99"/>
      <c r="U260" s="99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</row>
    <row r="261" spans="1:43" s="98" customFormat="1" ht="12.75">
      <c r="A261" s="100"/>
      <c r="B261" s="177"/>
      <c r="C261" s="100"/>
      <c r="D261" s="100"/>
      <c r="E261" s="100"/>
      <c r="F261" s="100"/>
      <c r="G261" s="111"/>
      <c r="H261" s="100"/>
      <c r="I261" s="100"/>
      <c r="J261" s="100"/>
      <c r="K261" s="100"/>
      <c r="L261" s="100"/>
      <c r="M261" s="100"/>
      <c r="N261" s="100"/>
      <c r="O261" s="100"/>
      <c r="P261" s="101"/>
      <c r="Q261" s="100"/>
      <c r="R261" s="102"/>
      <c r="T261" s="99"/>
      <c r="U261" s="99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</row>
    <row r="262" spans="1:43" s="98" customFormat="1" ht="12.75">
      <c r="A262" s="100"/>
      <c r="B262" s="177"/>
      <c r="C262" s="100"/>
      <c r="D262" s="100"/>
      <c r="E262" s="100"/>
      <c r="F262" s="100"/>
      <c r="G262" s="111"/>
      <c r="H262" s="100"/>
      <c r="I262" s="100"/>
      <c r="J262" s="100"/>
      <c r="K262" s="100"/>
      <c r="L262" s="100"/>
      <c r="M262" s="100"/>
      <c r="N262" s="100"/>
      <c r="O262" s="100"/>
      <c r="P262" s="101"/>
      <c r="Q262" s="100"/>
      <c r="R262" s="102"/>
      <c r="T262" s="99"/>
      <c r="U262" s="99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</row>
    <row r="263" spans="1:43" s="98" customFormat="1" ht="12.75">
      <c r="A263" s="100"/>
      <c r="B263" s="177"/>
      <c r="C263" s="100"/>
      <c r="D263" s="100"/>
      <c r="E263" s="100"/>
      <c r="F263" s="100"/>
      <c r="G263" s="111"/>
      <c r="H263" s="100"/>
      <c r="I263" s="100"/>
      <c r="J263" s="100"/>
      <c r="K263" s="100"/>
      <c r="L263" s="100"/>
      <c r="M263" s="100"/>
      <c r="N263" s="100"/>
      <c r="O263" s="100"/>
      <c r="P263" s="101"/>
      <c r="Q263" s="100"/>
      <c r="R263" s="102"/>
      <c r="T263" s="99"/>
      <c r="U263" s="99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</row>
    <row r="264" spans="1:43" s="98" customFormat="1" ht="12.75">
      <c r="A264" s="100"/>
      <c r="B264" s="177"/>
      <c r="C264" s="100"/>
      <c r="D264" s="100"/>
      <c r="E264" s="100"/>
      <c r="F264" s="100"/>
      <c r="G264" s="111"/>
      <c r="H264" s="100"/>
      <c r="I264" s="100"/>
      <c r="J264" s="100"/>
      <c r="K264" s="100"/>
      <c r="L264" s="100"/>
      <c r="M264" s="100"/>
      <c r="N264" s="100"/>
      <c r="O264" s="100"/>
      <c r="P264" s="101"/>
      <c r="Q264" s="100"/>
      <c r="R264" s="102"/>
      <c r="T264" s="99"/>
      <c r="U264" s="99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</row>
    <row r="265" spans="1:43" s="98" customFormat="1" ht="12.75">
      <c r="A265" s="100"/>
      <c r="B265" s="177"/>
      <c r="C265" s="100"/>
      <c r="D265" s="100"/>
      <c r="E265" s="100"/>
      <c r="F265" s="100"/>
      <c r="G265" s="111"/>
      <c r="H265" s="100"/>
      <c r="I265" s="100"/>
      <c r="J265" s="100"/>
      <c r="K265" s="100"/>
      <c r="L265" s="100"/>
      <c r="M265" s="100"/>
      <c r="N265" s="100"/>
      <c r="O265" s="100"/>
      <c r="P265" s="101"/>
      <c r="Q265" s="100"/>
      <c r="R265" s="102"/>
      <c r="T265" s="99"/>
      <c r="U265" s="99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</row>
    <row r="266" spans="1:43" s="98" customFormat="1" ht="12.75">
      <c r="A266" s="100"/>
      <c r="B266" s="177"/>
      <c r="C266" s="100"/>
      <c r="D266" s="100"/>
      <c r="E266" s="100"/>
      <c r="F266" s="100"/>
      <c r="G266" s="111"/>
      <c r="H266" s="100"/>
      <c r="I266" s="100"/>
      <c r="J266" s="100"/>
      <c r="K266" s="100"/>
      <c r="L266" s="100"/>
      <c r="M266" s="100"/>
      <c r="N266" s="100"/>
      <c r="O266" s="100"/>
      <c r="P266" s="101"/>
      <c r="Q266" s="100"/>
      <c r="R266" s="102"/>
      <c r="T266" s="99"/>
      <c r="U266" s="99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</row>
    <row r="267" spans="1:43" s="98" customFormat="1" ht="12.75">
      <c r="A267" s="100"/>
      <c r="B267" s="177"/>
      <c r="C267" s="100"/>
      <c r="D267" s="100"/>
      <c r="E267" s="100"/>
      <c r="F267" s="100"/>
      <c r="G267" s="111"/>
      <c r="H267" s="100"/>
      <c r="I267" s="100"/>
      <c r="J267" s="100"/>
      <c r="K267" s="100"/>
      <c r="L267" s="100"/>
      <c r="M267" s="100"/>
      <c r="N267" s="100"/>
      <c r="O267" s="100"/>
      <c r="P267" s="101"/>
      <c r="Q267" s="100"/>
      <c r="R267" s="102"/>
      <c r="T267" s="99"/>
      <c r="U267" s="99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</row>
    <row r="268" spans="1:43" s="98" customFormat="1" ht="12.75">
      <c r="A268" s="100"/>
      <c r="B268" s="177"/>
      <c r="C268" s="100"/>
      <c r="D268" s="100"/>
      <c r="E268" s="100"/>
      <c r="F268" s="100"/>
      <c r="G268" s="111"/>
      <c r="H268" s="100"/>
      <c r="I268" s="100"/>
      <c r="J268" s="100"/>
      <c r="K268" s="100"/>
      <c r="L268" s="100"/>
      <c r="M268" s="100"/>
      <c r="N268" s="100"/>
      <c r="O268" s="100"/>
      <c r="P268" s="101"/>
      <c r="Q268" s="100"/>
      <c r="R268" s="102"/>
      <c r="T268" s="99"/>
      <c r="U268" s="99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</row>
    <row r="269" spans="1:43" s="98" customFormat="1" ht="12.75">
      <c r="A269" s="100"/>
      <c r="B269" s="177"/>
      <c r="C269" s="100"/>
      <c r="D269" s="100"/>
      <c r="E269" s="100"/>
      <c r="F269" s="100"/>
      <c r="G269" s="111"/>
      <c r="H269" s="100"/>
      <c r="I269" s="100"/>
      <c r="J269" s="100"/>
      <c r="K269" s="100"/>
      <c r="L269" s="100"/>
      <c r="M269" s="100"/>
      <c r="N269" s="100"/>
      <c r="O269" s="100"/>
      <c r="P269" s="101"/>
      <c r="Q269" s="100"/>
      <c r="R269" s="102"/>
      <c r="T269" s="99"/>
      <c r="U269" s="99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</row>
    <row r="270" spans="1:43" s="98" customFormat="1" ht="12.75">
      <c r="A270" s="100"/>
      <c r="B270" s="177"/>
      <c r="C270" s="100"/>
      <c r="D270" s="100"/>
      <c r="E270" s="100"/>
      <c r="F270" s="100"/>
      <c r="G270" s="111"/>
      <c r="H270" s="100"/>
      <c r="I270" s="100"/>
      <c r="J270" s="100"/>
      <c r="K270" s="100"/>
      <c r="L270" s="100"/>
      <c r="M270" s="100"/>
      <c r="N270" s="100"/>
      <c r="O270" s="100"/>
      <c r="P270" s="101"/>
      <c r="Q270" s="100"/>
      <c r="R270" s="102"/>
      <c r="T270" s="99"/>
      <c r="U270" s="99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</row>
    <row r="271" spans="1:43" s="98" customFormat="1" ht="12.75">
      <c r="A271" s="100"/>
      <c r="B271" s="177"/>
      <c r="C271" s="100"/>
      <c r="D271" s="100"/>
      <c r="E271" s="100"/>
      <c r="F271" s="100"/>
      <c r="G271" s="111"/>
      <c r="H271" s="100"/>
      <c r="I271" s="100"/>
      <c r="J271" s="100"/>
      <c r="K271" s="100"/>
      <c r="L271" s="100"/>
      <c r="M271" s="100"/>
      <c r="N271" s="100"/>
      <c r="O271" s="100"/>
      <c r="P271" s="101"/>
      <c r="Q271" s="100"/>
      <c r="R271" s="102"/>
      <c r="T271" s="99"/>
      <c r="U271" s="99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</row>
    <row r="272" spans="1:43" s="98" customFormat="1" ht="12.75">
      <c r="A272" s="100"/>
      <c r="B272" s="177"/>
      <c r="C272" s="100"/>
      <c r="D272" s="100"/>
      <c r="E272" s="100"/>
      <c r="F272" s="100"/>
      <c r="G272" s="111"/>
      <c r="H272" s="100"/>
      <c r="I272" s="100"/>
      <c r="J272" s="100"/>
      <c r="K272" s="100"/>
      <c r="L272" s="100"/>
      <c r="M272" s="100"/>
      <c r="N272" s="100"/>
      <c r="O272" s="100"/>
      <c r="P272" s="101"/>
      <c r="Q272" s="100"/>
      <c r="R272" s="102"/>
      <c r="T272" s="99"/>
      <c r="U272" s="99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</row>
    <row r="273" spans="1:43" s="98" customFormat="1" ht="12.75">
      <c r="A273" s="100"/>
      <c r="B273" s="177"/>
      <c r="C273" s="100"/>
      <c r="D273" s="100"/>
      <c r="E273" s="100"/>
      <c r="F273" s="100"/>
      <c r="G273" s="111"/>
      <c r="H273" s="100"/>
      <c r="I273" s="100"/>
      <c r="J273" s="100"/>
      <c r="K273" s="100"/>
      <c r="L273" s="100"/>
      <c r="M273" s="100"/>
      <c r="N273" s="100"/>
      <c r="O273" s="100"/>
      <c r="P273" s="101"/>
      <c r="Q273" s="100"/>
      <c r="R273" s="102"/>
      <c r="T273" s="99"/>
      <c r="U273" s="99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</row>
    <row r="274" spans="1:43" s="98" customFormat="1" ht="12.75">
      <c r="A274" s="100"/>
      <c r="B274" s="177"/>
      <c r="C274" s="100"/>
      <c r="D274" s="100"/>
      <c r="E274" s="100"/>
      <c r="F274" s="100"/>
      <c r="G274" s="111"/>
      <c r="H274" s="100"/>
      <c r="I274" s="100"/>
      <c r="J274" s="100"/>
      <c r="K274" s="100"/>
      <c r="L274" s="100"/>
      <c r="M274" s="100"/>
      <c r="N274" s="100"/>
      <c r="O274" s="100"/>
      <c r="P274" s="101"/>
      <c r="Q274" s="100"/>
      <c r="R274" s="102"/>
      <c r="T274" s="99"/>
      <c r="U274" s="99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</row>
    <row r="275" spans="1:43" s="98" customFormat="1" ht="12.75">
      <c r="A275" s="100"/>
      <c r="B275" s="177"/>
      <c r="C275" s="100"/>
      <c r="D275" s="100"/>
      <c r="E275" s="100"/>
      <c r="F275" s="100"/>
      <c r="G275" s="111"/>
      <c r="H275" s="100"/>
      <c r="I275" s="100"/>
      <c r="J275" s="100"/>
      <c r="K275" s="100"/>
      <c r="L275" s="100"/>
      <c r="M275" s="100"/>
      <c r="N275" s="100"/>
      <c r="O275" s="100"/>
      <c r="P275" s="101"/>
      <c r="Q275" s="100"/>
      <c r="R275" s="102"/>
      <c r="T275" s="99"/>
      <c r="U275" s="99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</row>
    <row r="276" spans="1:43" s="98" customFormat="1" ht="12.75">
      <c r="A276" s="100"/>
      <c r="B276" s="177"/>
      <c r="C276" s="100"/>
      <c r="D276" s="100"/>
      <c r="E276" s="100"/>
      <c r="F276" s="100"/>
      <c r="G276" s="111"/>
      <c r="H276" s="100"/>
      <c r="I276" s="100"/>
      <c r="J276" s="100"/>
      <c r="K276" s="100"/>
      <c r="L276" s="100"/>
      <c r="M276" s="100"/>
      <c r="N276" s="100"/>
      <c r="O276" s="100"/>
      <c r="P276" s="101"/>
      <c r="Q276" s="100"/>
      <c r="R276" s="102"/>
      <c r="T276" s="99"/>
      <c r="U276" s="99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</row>
    <row r="277" spans="1:43" s="98" customFormat="1" ht="12.75">
      <c r="A277" s="100"/>
      <c r="B277" s="177"/>
      <c r="C277" s="100"/>
      <c r="D277" s="100"/>
      <c r="E277" s="100"/>
      <c r="F277" s="100"/>
      <c r="G277" s="111"/>
      <c r="H277" s="100"/>
      <c r="I277" s="100"/>
      <c r="J277" s="100"/>
      <c r="K277" s="100"/>
      <c r="L277" s="100"/>
      <c r="M277" s="100"/>
      <c r="N277" s="100"/>
      <c r="O277" s="100"/>
      <c r="P277" s="101"/>
      <c r="Q277" s="100"/>
      <c r="R277" s="102"/>
      <c r="T277" s="99"/>
      <c r="U277" s="99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</row>
    <row r="278" spans="1:43" s="98" customFormat="1" ht="12.75">
      <c r="A278" s="100"/>
      <c r="B278" s="177"/>
      <c r="C278" s="100"/>
      <c r="D278" s="100"/>
      <c r="E278" s="100"/>
      <c r="F278" s="100"/>
      <c r="G278" s="111"/>
      <c r="H278" s="100"/>
      <c r="I278" s="100"/>
      <c r="J278" s="100"/>
      <c r="K278" s="100"/>
      <c r="L278" s="100"/>
      <c r="M278" s="100"/>
      <c r="N278" s="100"/>
      <c r="O278" s="100"/>
      <c r="P278" s="101"/>
      <c r="Q278" s="100"/>
      <c r="R278" s="102"/>
      <c r="T278" s="99"/>
      <c r="U278" s="99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</row>
    <row r="279" spans="1:43" s="98" customFormat="1" ht="12.75">
      <c r="A279" s="100"/>
      <c r="B279" s="177"/>
      <c r="C279" s="100"/>
      <c r="D279" s="100"/>
      <c r="E279" s="100"/>
      <c r="F279" s="100"/>
      <c r="G279" s="111"/>
      <c r="H279" s="100"/>
      <c r="I279" s="100"/>
      <c r="J279" s="100"/>
      <c r="K279" s="100"/>
      <c r="L279" s="100"/>
      <c r="M279" s="100"/>
      <c r="N279" s="100"/>
      <c r="O279" s="100"/>
      <c r="P279" s="101"/>
      <c r="Q279" s="100"/>
      <c r="R279" s="102"/>
      <c r="T279" s="99"/>
      <c r="U279" s="99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</row>
    <row r="280" spans="1:43" s="98" customFormat="1" ht="12.75">
      <c r="A280" s="100"/>
      <c r="B280" s="177"/>
      <c r="C280" s="100"/>
      <c r="D280" s="100"/>
      <c r="E280" s="100"/>
      <c r="F280" s="100"/>
      <c r="G280" s="111"/>
      <c r="H280" s="100"/>
      <c r="I280" s="100"/>
      <c r="J280" s="100"/>
      <c r="K280" s="100"/>
      <c r="L280" s="100"/>
      <c r="M280" s="100"/>
      <c r="N280" s="100"/>
      <c r="O280" s="100"/>
      <c r="P280" s="101"/>
      <c r="Q280" s="100"/>
      <c r="R280" s="102"/>
      <c r="T280" s="99"/>
      <c r="U280" s="99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</row>
    <row r="281" spans="1:43" s="98" customFormat="1" ht="12.75">
      <c r="A281" s="100"/>
      <c r="B281" s="177"/>
      <c r="C281" s="100"/>
      <c r="D281" s="100"/>
      <c r="E281" s="100"/>
      <c r="F281" s="100"/>
      <c r="G281" s="111"/>
      <c r="H281" s="100"/>
      <c r="I281" s="100"/>
      <c r="J281" s="100"/>
      <c r="K281" s="100"/>
      <c r="L281" s="100"/>
      <c r="M281" s="100"/>
      <c r="N281" s="100"/>
      <c r="O281" s="100"/>
      <c r="P281" s="101"/>
      <c r="Q281" s="100"/>
      <c r="R281" s="102"/>
      <c r="T281" s="99"/>
      <c r="U281" s="99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</row>
    <row r="282" spans="1:43" s="98" customFormat="1" ht="12.75">
      <c r="A282" s="100"/>
      <c r="B282" s="177"/>
      <c r="C282" s="100"/>
      <c r="D282" s="100"/>
      <c r="E282" s="100"/>
      <c r="F282" s="100"/>
      <c r="G282" s="111"/>
      <c r="H282" s="100"/>
      <c r="I282" s="100"/>
      <c r="J282" s="100"/>
      <c r="K282" s="100"/>
      <c r="L282" s="100"/>
      <c r="M282" s="100"/>
      <c r="N282" s="100"/>
      <c r="O282" s="100"/>
      <c r="P282" s="101"/>
      <c r="Q282" s="100"/>
      <c r="R282" s="102"/>
      <c r="T282" s="99"/>
      <c r="U282" s="99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</row>
    <row r="283" spans="1:43" s="98" customFormat="1" ht="12.75">
      <c r="A283" s="100"/>
      <c r="B283" s="177"/>
      <c r="C283" s="100"/>
      <c r="D283" s="100"/>
      <c r="E283" s="100"/>
      <c r="F283" s="100"/>
      <c r="G283" s="111"/>
      <c r="H283" s="100"/>
      <c r="I283" s="100"/>
      <c r="J283" s="100"/>
      <c r="K283" s="100"/>
      <c r="L283" s="100"/>
      <c r="M283" s="100"/>
      <c r="N283" s="100"/>
      <c r="O283" s="100"/>
      <c r="P283" s="101"/>
      <c r="Q283" s="100"/>
      <c r="R283" s="102"/>
      <c r="T283" s="99"/>
      <c r="U283" s="99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</row>
    <row r="284" spans="1:43" s="98" customFormat="1" ht="12.75">
      <c r="A284" s="100"/>
      <c r="B284" s="177"/>
      <c r="C284" s="100"/>
      <c r="D284" s="100"/>
      <c r="E284" s="100"/>
      <c r="F284" s="100"/>
      <c r="G284" s="111"/>
      <c r="H284" s="100"/>
      <c r="I284" s="100"/>
      <c r="J284" s="100"/>
      <c r="K284" s="100"/>
      <c r="L284" s="100"/>
      <c r="M284" s="100"/>
      <c r="N284" s="100"/>
      <c r="O284" s="100"/>
      <c r="P284" s="101"/>
      <c r="Q284" s="100"/>
      <c r="R284" s="102"/>
      <c r="T284" s="99"/>
      <c r="U284" s="99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</row>
    <row r="285" spans="1:43" s="98" customFormat="1" ht="12.75">
      <c r="A285" s="100"/>
      <c r="B285" s="177"/>
      <c r="C285" s="100"/>
      <c r="D285" s="100"/>
      <c r="E285" s="100"/>
      <c r="F285" s="100"/>
      <c r="G285" s="111"/>
      <c r="H285" s="100"/>
      <c r="I285" s="100"/>
      <c r="J285" s="100"/>
      <c r="K285" s="100"/>
      <c r="L285" s="100"/>
      <c r="M285" s="100"/>
      <c r="N285" s="100"/>
      <c r="O285" s="100"/>
      <c r="P285" s="101"/>
      <c r="Q285" s="100"/>
      <c r="R285" s="102"/>
      <c r="T285" s="99"/>
      <c r="U285" s="99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</row>
    <row r="286" spans="1:43" s="98" customFormat="1" ht="12.75">
      <c r="A286" s="100"/>
      <c r="B286" s="177"/>
      <c r="C286" s="100"/>
      <c r="D286" s="100"/>
      <c r="E286" s="100"/>
      <c r="F286" s="100"/>
      <c r="G286" s="111"/>
      <c r="H286" s="100"/>
      <c r="I286" s="100"/>
      <c r="J286" s="100"/>
      <c r="K286" s="100"/>
      <c r="L286" s="100"/>
      <c r="M286" s="100"/>
      <c r="N286" s="100"/>
      <c r="O286" s="100"/>
      <c r="P286" s="101"/>
      <c r="Q286" s="100"/>
      <c r="R286" s="102"/>
      <c r="T286" s="99"/>
      <c r="U286" s="99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</row>
    <row r="287" spans="1:43" s="98" customFormat="1" ht="12.75">
      <c r="A287" s="100"/>
      <c r="B287" s="177"/>
      <c r="C287" s="100"/>
      <c r="D287" s="100"/>
      <c r="E287" s="100"/>
      <c r="F287" s="100"/>
      <c r="G287" s="111"/>
      <c r="H287" s="100"/>
      <c r="I287" s="100"/>
      <c r="J287" s="100"/>
      <c r="K287" s="100"/>
      <c r="L287" s="100"/>
      <c r="M287" s="100"/>
      <c r="N287" s="100"/>
      <c r="O287" s="100"/>
      <c r="P287" s="101"/>
      <c r="Q287" s="100"/>
      <c r="R287" s="102"/>
      <c r="T287" s="99"/>
      <c r="U287" s="99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</row>
    <row r="288" spans="1:43" s="98" customFormat="1" ht="12.75">
      <c r="A288" s="100"/>
      <c r="B288" s="177"/>
      <c r="C288" s="100"/>
      <c r="D288" s="100"/>
      <c r="E288" s="100"/>
      <c r="F288" s="100"/>
      <c r="G288" s="111"/>
      <c r="H288" s="100"/>
      <c r="I288" s="100"/>
      <c r="J288" s="100"/>
      <c r="K288" s="100"/>
      <c r="L288" s="100"/>
      <c r="M288" s="100"/>
      <c r="N288" s="100"/>
      <c r="O288" s="100"/>
      <c r="P288" s="101"/>
      <c r="Q288" s="100"/>
      <c r="R288" s="102"/>
      <c r="T288" s="99"/>
      <c r="U288" s="99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</row>
    <row r="289" spans="1:43" s="98" customFormat="1" ht="12.75">
      <c r="A289" s="100"/>
      <c r="B289" s="177"/>
      <c r="C289" s="100"/>
      <c r="D289" s="100"/>
      <c r="E289" s="100"/>
      <c r="F289" s="100"/>
      <c r="G289" s="111"/>
      <c r="H289" s="100"/>
      <c r="I289" s="100"/>
      <c r="J289" s="100"/>
      <c r="K289" s="100"/>
      <c r="L289" s="100"/>
      <c r="M289" s="100"/>
      <c r="N289" s="100"/>
      <c r="O289" s="100"/>
      <c r="P289" s="101"/>
      <c r="Q289" s="100"/>
      <c r="R289" s="102"/>
      <c r="T289" s="99"/>
      <c r="U289" s="99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</row>
    <row r="290" spans="1:43" s="98" customFormat="1" ht="12.75">
      <c r="A290" s="100"/>
      <c r="B290" s="177"/>
      <c r="C290" s="100"/>
      <c r="D290" s="100"/>
      <c r="E290" s="100"/>
      <c r="F290" s="100"/>
      <c r="G290" s="111"/>
      <c r="H290" s="100"/>
      <c r="I290" s="100"/>
      <c r="J290" s="100"/>
      <c r="K290" s="100"/>
      <c r="L290" s="100"/>
      <c r="M290" s="100"/>
      <c r="N290" s="100"/>
      <c r="O290" s="100"/>
      <c r="P290" s="101"/>
      <c r="Q290" s="100"/>
      <c r="R290" s="102"/>
      <c r="T290" s="99"/>
      <c r="U290" s="99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</row>
    <row r="291" spans="1:43" s="98" customFormat="1" ht="12.75">
      <c r="A291" s="100"/>
      <c r="B291" s="177"/>
      <c r="C291" s="100"/>
      <c r="D291" s="100"/>
      <c r="E291" s="100"/>
      <c r="F291" s="100"/>
      <c r="G291" s="111"/>
      <c r="H291" s="100"/>
      <c r="I291" s="100"/>
      <c r="J291" s="100"/>
      <c r="K291" s="100"/>
      <c r="L291" s="100"/>
      <c r="M291" s="100"/>
      <c r="N291" s="100"/>
      <c r="O291" s="100"/>
      <c r="P291" s="101"/>
      <c r="Q291" s="100"/>
      <c r="R291" s="102"/>
      <c r="T291" s="99"/>
      <c r="U291" s="99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</row>
    <row r="292" spans="1:43" s="98" customFormat="1" ht="12.75">
      <c r="A292" s="100"/>
      <c r="B292" s="177"/>
      <c r="C292" s="100"/>
      <c r="D292" s="100"/>
      <c r="E292" s="100"/>
      <c r="F292" s="100"/>
      <c r="G292" s="111"/>
      <c r="H292" s="100"/>
      <c r="I292" s="100"/>
      <c r="J292" s="100"/>
      <c r="K292" s="100"/>
      <c r="L292" s="100"/>
      <c r="M292" s="100"/>
      <c r="N292" s="100"/>
      <c r="O292" s="100"/>
      <c r="P292" s="101"/>
      <c r="Q292" s="100"/>
      <c r="R292" s="102"/>
      <c r="T292" s="99"/>
      <c r="U292" s="99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</row>
  </sheetData>
  <sheetProtection/>
  <mergeCells count="3">
    <mergeCell ref="A4:J4"/>
    <mergeCell ref="A5:J5"/>
    <mergeCell ref="A6:J6"/>
  </mergeCells>
  <hyperlinks>
    <hyperlink ref="A74" r:id="rId1" display="mark.mcclendon@tccd.edu"/>
  </hyperlinks>
  <printOptions horizontalCentered="1"/>
  <pageMargins left="0.75" right="0.25" top="0.25" bottom="0" header="0" footer="0"/>
  <pageSetup fitToHeight="1" fitToWidth="1" horizontalDpi="600" verticalDpi="600" orientation="portrait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2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92" customWidth="1"/>
    <col min="2" max="2" width="12.7109375" style="93" customWidth="1"/>
    <col min="3" max="3" width="12.7109375" style="92" customWidth="1"/>
    <col min="4" max="6" width="12.7109375" style="94" customWidth="1"/>
    <col min="7" max="7" width="12.7109375" style="95" customWidth="1"/>
    <col min="8" max="9" width="12.7109375" style="94" customWidth="1"/>
    <col min="10" max="10" width="12.7109375" style="96" customWidth="1"/>
    <col min="11" max="11" width="14.7109375" style="94" customWidth="1"/>
    <col min="12" max="12" width="16.421875" style="92" customWidth="1"/>
    <col min="13" max="13" width="15.140625" style="92" customWidth="1"/>
    <col min="14" max="14" width="24.140625" style="92" customWidth="1"/>
    <col min="15" max="15" width="18.7109375" style="92" customWidth="1"/>
    <col min="16" max="16" width="18.140625" style="97" customWidth="1"/>
    <col min="17" max="17" width="16.28125" style="92" bestFit="1" customWidth="1"/>
    <col min="18" max="18" width="18.140625" style="98" bestFit="1" customWidth="1"/>
    <col min="19" max="19" width="17.00390625" style="98" customWidth="1"/>
    <col min="20" max="20" width="17.7109375" style="99" customWidth="1"/>
    <col min="21" max="21" width="18.00390625" style="99" bestFit="1" customWidth="1"/>
    <col min="22" max="22" width="16.7109375" style="92" customWidth="1"/>
    <col min="23" max="23" width="12.57421875" style="92" customWidth="1"/>
    <col min="24" max="24" width="13.421875" style="92" customWidth="1"/>
    <col min="25" max="25" width="14.421875" style="92" customWidth="1"/>
    <col min="26" max="16384" width="12.57421875" style="92" customWidth="1"/>
  </cols>
  <sheetData>
    <row r="1" ht="12.75">
      <c r="J1" s="94"/>
    </row>
    <row r="2" ht="12.75">
      <c r="J2" s="94"/>
    </row>
    <row r="3" spans="1:10" ht="12.75" customHeight="1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 customHeight="1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23" ht="12.75" customHeight="1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  <c r="K5" s="100"/>
      <c r="L5" s="100"/>
      <c r="M5" s="100"/>
      <c r="N5" s="100"/>
      <c r="O5" s="100"/>
      <c r="P5" s="101"/>
      <c r="Q5" s="100"/>
      <c r="R5" s="102"/>
      <c r="S5" s="102"/>
      <c r="T5" s="102"/>
      <c r="U5" s="102"/>
      <c r="V5" s="100"/>
      <c r="W5" s="100"/>
    </row>
    <row r="6" spans="1:23" ht="12.75" customHeight="1">
      <c r="A6" s="238">
        <v>41790</v>
      </c>
      <c r="B6" s="239"/>
      <c r="C6" s="239"/>
      <c r="D6" s="239"/>
      <c r="E6" s="239"/>
      <c r="F6" s="239"/>
      <c r="G6" s="239"/>
      <c r="H6" s="239"/>
      <c r="I6" s="239"/>
      <c r="J6" s="239"/>
      <c r="K6" s="100"/>
      <c r="L6" s="100"/>
      <c r="M6" s="100"/>
      <c r="N6" s="100"/>
      <c r="O6" s="100"/>
      <c r="P6" s="101"/>
      <c r="Q6" s="100"/>
      <c r="R6" s="102"/>
      <c r="S6" s="102"/>
      <c r="T6" s="102"/>
      <c r="U6" s="102"/>
      <c r="V6" s="100"/>
      <c r="W6" s="100"/>
    </row>
    <row r="7" spans="1:23" ht="12.75" customHeight="1">
      <c r="A7" s="15"/>
      <c r="B7" s="16"/>
      <c r="C7" s="15"/>
      <c r="D7" s="17"/>
      <c r="E7" s="17"/>
      <c r="F7" s="17"/>
      <c r="G7" s="18"/>
      <c r="H7" s="17"/>
      <c r="I7" s="17"/>
      <c r="J7" s="17"/>
      <c r="K7" s="100"/>
      <c r="L7" s="100"/>
      <c r="M7" s="100"/>
      <c r="N7" s="100"/>
      <c r="O7" s="100"/>
      <c r="P7" s="101"/>
      <c r="Q7" s="100"/>
      <c r="R7" s="102"/>
      <c r="S7" s="102"/>
      <c r="T7" s="102"/>
      <c r="U7" s="102"/>
      <c r="V7" s="100"/>
      <c r="W7" s="100"/>
    </row>
    <row r="8" spans="1:23" ht="12.75" customHeight="1">
      <c r="A8" s="15"/>
      <c r="B8" s="16"/>
      <c r="C8" s="15"/>
      <c r="D8" s="17"/>
      <c r="E8" s="17"/>
      <c r="F8" s="17"/>
      <c r="G8" s="18"/>
      <c r="H8" s="17"/>
      <c r="I8" s="17"/>
      <c r="J8" s="17"/>
      <c r="K8" s="100"/>
      <c r="L8" s="100"/>
      <c r="M8" s="100"/>
      <c r="N8" s="100"/>
      <c r="O8" s="100"/>
      <c r="P8" s="103"/>
      <c r="Q8" s="100"/>
      <c r="R8" s="102"/>
      <c r="S8" s="102"/>
      <c r="T8" s="102"/>
      <c r="U8" s="102"/>
      <c r="V8" s="100"/>
      <c r="W8" s="100"/>
    </row>
    <row r="9" spans="1:23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  <c r="K9" s="100"/>
      <c r="L9" s="100"/>
      <c r="M9" s="100"/>
      <c r="N9" s="100"/>
      <c r="O9" s="100"/>
      <c r="P9" s="101"/>
      <c r="Q9" s="100"/>
      <c r="R9" s="102"/>
      <c r="S9" s="102"/>
      <c r="T9" s="102"/>
      <c r="U9" s="102"/>
      <c r="V9" s="100"/>
      <c r="W9" s="100"/>
    </row>
    <row r="10" spans="1:23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  <c r="K10" s="100"/>
      <c r="L10" s="100"/>
      <c r="M10" s="100"/>
      <c r="N10" s="100"/>
      <c r="O10" s="100"/>
      <c r="P10" s="101"/>
      <c r="Q10" s="100"/>
      <c r="R10" s="102"/>
      <c r="S10" s="102"/>
      <c r="T10" s="102"/>
      <c r="U10" s="102"/>
      <c r="V10" s="100"/>
      <c r="W10" s="100"/>
    </row>
    <row r="11" spans="1:23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  <c r="K11" s="100"/>
      <c r="L11" s="100"/>
      <c r="M11" s="100"/>
      <c r="N11" s="100"/>
      <c r="O11" s="100"/>
      <c r="P11" s="106"/>
      <c r="Q11" s="100"/>
      <c r="R11" s="102"/>
      <c r="S11" s="102"/>
      <c r="T11" s="102"/>
      <c r="U11" s="102"/>
      <c r="V11" s="100"/>
      <c r="W11" s="100"/>
    </row>
    <row r="12" spans="1:23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  <c r="K12" s="101"/>
      <c r="L12" s="100"/>
      <c r="M12" s="100"/>
      <c r="N12" s="100"/>
      <c r="O12" s="100"/>
      <c r="P12" s="101"/>
      <c r="Q12" s="100"/>
      <c r="R12" s="102"/>
      <c r="S12" s="102"/>
      <c r="T12" s="102"/>
      <c r="U12" s="102"/>
      <c r="V12" s="100"/>
      <c r="W12" s="100"/>
    </row>
    <row r="13" spans="1:23" ht="12.75" customHeight="1">
      <c r="A13" s="11" t="s">
        <v>12</v>
      </c>
      <c r="B13" s="12" t="s">
        <v>13</v>
      </c>
      <c r="C13" s="13" t="s">
        <v>6</v>
      </c>
      <c r="D13" s="5">
        <v>41759</v>
      </c>
      <c r="E13" s="5" t="s">
        <v>8</v>
      </c>
      <c r="F13" s="5">
        <f>A6</f>
        <v>41790</v>
      </c>
      <c r="G13" s="5">
        <f>D13</f>
        <v>41759</v>
      </c>
      <c r="H13" s="5" t="s">
        <v>8</v>
      </c>
      <c r="I13" s="5">
        <f>F13</f>
        <v>41790</v>
      </c>
      <c r="J13" s="5">
        <f>+I13</f>
        <v>41790</v>
      </c>
      <c r="K13" s="101"/>
      <c r="L13" s="100"/>
      <c r="M13" s="100"/>
      <c r="N13" s="100"/>
      <c r="O13" s="100"/>
      <c r="P13" s="101"/>
      <c r="Q13" s="100"/>
      <c r="R13" s="102"/>
      <c r="S13" s="102"/>
      <c r="T13" s="102"/>
      <c r="U13" s="102"/>
      <c r="V13" s="100"/>
      <c r="W13" s="100"/>
    </row>
    <row r="14" spans="1:23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  <c r="K14" s="101"/>
      <c r="L14" s="100"/>
      <c r="M14" s="111"/>
      <c r="N14" s="100"/>
      <c r="O14" s="100"/>
      <c r="P14" s="101"/>
      <c r="Q14" s="100"/>
      <c r="R14" s="102"/>
      <c r="S14" s="102"/>
      <c r="T14" s="102"/>
      <c r="U14" s="102"/>
      <c r="V14" s="100"/>
      <c r="W14" s="100"/>
    </row>
    <row r="15" spans="1:42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  <c r="K15" s="101"/>
      <c r="L15" s="111"/>
      <c r="M15" s="111"/>
      <c r="N15" s="100"/>
      <c r="O15" s="100"/>
      <c r="P15" s="103"/>
      <c r="Q15" s="100"/>
      <c r="R15" s="116"/>
      <c r="S15" s="116"/>
      <c r="T15" s="116"/>
      <c r="U15" s="116"/>
      <c r="V15" s="100"/>
      <c r="W15" s="100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</row>
    <row r="16" spans="1:23" ht="12.75" customHeight="1">
      <c r="A16" s="15" t="s">
        <v>15</v>
      </c>
      <c r="B16" s="28"/>
      <c r="C16" s="30">
        <v>0.000245293001536845</v>
      </c>
      <c r="D16" s="67">
        <v>42922942</v>
      </c>
      <c r="E16" s="67">
        <v>-4499130</v>
      </c>
      <c r="F16" s="67">
        <v>38423812</v>
      </c>
      <c r="G16" s="67">
        <v>42922942</v>
      </c>
      <c r="H16" s="67">
        <v>-4499130</v>
      </c>
      <c r="I16" s="67">
        <v>38423812</v>
      </c>
      <c r="J16" s="67">
        <v>0</v>
      </c>
      <c r="K16" s="121"/>
      <c r="L16" s="100"/>
      <c r="M16" s="100"/>
      <c r="N16" s="100"/>
      <c r="O16" s="100"/>
      <c r="P16" s="101"/>
      <c r="Q16" s="100"/>
      <c r="R16" s="102"/>
      <c r="S16" s="102"/>
      <c r="T16" s="102"/>
      <c r="U16" s="102"/>
      <c r="V16" s="100"/>
      <c r="W16" s="100"/>
    </row>
    <row r="17" spans="1:23" ht="12.75" customHeight="1">
      <c r="A17" s="20" t="s">
        <v>16</v>
      </c>
      <c r="B17" s="28"/>
      <c r="C17" s="68">
        <v>0.0002706394721529854</v>
      </c>
      <c r="D17" s="67">
        <v>45159838</v>
      </c>
      <c r="E17" s="67">
        <v>-8105986</v>
      </c>
      <c r="F17" s="67">
        <v>37053852</v>
      </c>
      <c r="G17" s="67">
        <v>45159838</v>
      </c>
      <c r="H17" s="67">
        <v>-8105986</v>
      </c>
      <c r="I17" s="67">
        <v>37053852</v>
      </c>
      <c r="J17" s="67">
        <v>0</v>
      </c>
      <c r="K17" s="121"/>
      <c r="L17" s="124"/>
      <c r="M17" s="124"/>
      <c r="N17" s="100"/>
      <c r="O17" s="100"/>
      <c r="P17" s="125"/>
      <c r="Q17" s="100"/>
      <c r="R17" s="102"/>
      <c r="S17" s="102"/>
      <c r="T17" s="102"/>
      <c r="U17" s="102"/>
      <c r="V17" s="100"/>
      <c r="W17" s="100"/>
    </row>
    <row r="18" spans="1:23" ht="12.75" customHeight="1">
      <c r="A18" s="74" t="s">
        <v>48</v>
      </c>
      <c r="B18" s="28"/>
      <c r="C18" s="68">
        <v>0.00039341193066802065</v>
      </c>
      <c r="D18" s="67">
        <v>32921</v>
      </c>
      <c r="E18" s="67">
        <v>1</v>
      </c>
      <c r="F18" s="67">
        <v>32922</v>
      </c>
      <c r="G18" s="67">
        <v>32921</v>
      </c>
      <c r="H18" s="67">
        <v>1</v>
      </c>
      <c r="I18" s="67">
        <v>32922</v>
      </c>
      <c r="J18" s="67">
        <v>0</v>
      </c>
      <c r="K18" s="127"/>
      <c r="L18" s="124"/>
      <c r="M18" s="124"/>
      <c r="N18" s="128"/>
      <c r="O18" s="100"/>
      <c r="P18" s="125"/>
      <c r="Q18" s="100"/>
      <c r="R18" s="129"/>
      <c r="S18" s="129"/>
      <c r="T18" s="129"/>
      <c r="U18" s="129"/>
      <c r="V18" s="100"/>
      <c r="W18" s="100"/>
    </row>
    <row r="19" spans="1:23" ht="12.75" customHeight="1">
      <c r="A19" s="74" t="s">
        <v>54</v>
      </c>
      <c r="B19" s="28"/>
      <c r="C19" s="68">
        <v>0.0012165359760600626</v>
      </c>
      <c r="D19" s="67">
        <v>43940058</v>
      </c>
      <c r="E19" s="67">
        <v>-2795672</v>
      </c>
      <c r="F19" s="67">
        <v>41144386</v>
      </c>
      <c r="G19" s="67">
        <v>43940058</v>
      </c>
      <c r="H19" s="67">
        <v>-2795672</v>
      </c>
      <c r="I19" s="67">
        <v>41144386</v>
      </c>
      <c r="J19" s="67">
        <v>0</v>
      </c>
      <c r="K19" s="121"/>
      <c r="L19" s="124"/>
      <c r="M19" s="124"/>
      <c r="N19" s="100"/>
      <c r="O19" s="100"/>
      <c r="P19" s="125"/>
      <c r="Q19" s="100"/>
      <c r="R19" s="129"/>
      <c r="S19" s="129"/>
      <c r="T19" s="129"/>
      <c r="U19" s="129"/>
      <c r="V19" s="100"/>
      <c r="W19" s="100"/>
    </row>
    <row r="20" spans="1:23" ht="12.75" customHeight="1">
      <c r="A20" s="74" t="s">
        <v>53</v>
      </c>
      <c r="B20" s="28"/>
      <c r="C20" s="68">
        <v>0.0095</v>
      </c>
      <c r="D20" s="67">
        <v>8184878</v>
      </c>
      <c r="E20" s="67">
        <v>8813</v>
      </c>
      <c r="F20" s="67">
        <v>8193691</v>
      </c>
      <c r="G20" s="67">
        <v>8510530</v>
      </c>
      <c r="H20" s="67">
        <v>85735</v>
      </c>
      <c r="I20" s="67">
        <v>8596265</v>
      </c>
      <c r="J20" s="67">
        <v>6887</v>
      </c>
      <c r="K20" s="121"/>
      <c r="L20" s="124"/>
      <c r="M20" s="124"/>
      <c r="N20" s="100"/>
      <c r="O20" s="100"/>
      <c r="P20" s="125"/>
      <c r="Q20" s="100"/>
      <c r="R20" s="129"/>
      <c r="S20" s="129"/>
      <c r="T20" s="129"/>
      <c r="U20" s="129"/>
      <c r="V20" s="100"/>
      <c r="W20" s="100"/>
    </row>
    <row r="21" spans="1:23" ht="12.75" customHeight="1">
      <c r="A21" s="31" t="s">
        <v>17</v>
      </c>
      <c r="B21" s="32"/>
      <c r="C21" s="69"/>
      <c r="D21" s="33">
        <v>140240637</v>
      </c>
      <c r="E21" s="33">
        <v>-15391974</v>
      </c>
      <c r="F21" s="33">
        <v>124848663</v>
      </c>
      <c r="G21" s="33">
        <v>140566289</v>
      </c>
      <c r="H21" s="33">
        <v>-15315052</v>
      </c>
      <c r="I21" s="33">
        <v>125251237</v>
      </c>
      <c r="J21" s="33">
        <v>6887</v>
      </c>
      <c r="K21" s="121"/>
      <c r="L21" s="124"/>
      <c r="M21" s="124"/>
      <c r="N21" s="100"/>
      <c r="O21" s="100"/>
      <c r="P21" s="125"/>
      <c r="Q21" s="100"/>
      <c r="R21" s="129"/>
      <c r="S21" s="129"/>
      <c r="T21" s="129"/>
      <c r="U21" s="129"/>
      <c r="V21" s="100"/>
      <c r="W21" s="100"/>
    </row>
    <row r="22" spans="1:23" ht="12.75" customHeight="1" hidden="1">
      <c r="A22" s="31"/>
      <c r="B22" s="32"/>
      <c r="C22" s="69"/>
      <c r="D22" s="34"/>
      <c r="E22" s="34"/>
      <c r="F22" s="34"/>
      <c r="G22" s="34"/>
      <c r="H22" s="34"/>
      <c r="I22" s="34"/>
      <c r="J22" s="34"/>
      <c r="K22" s="127"/>
      <c r="L22" s="124"/>
      <c r="M22" s="124"/>
      <c r="N22" s="100"/>
      <c r="O22" s="100"/>
      <c r="P22" s="125"/>
      <c r="Q22" s="100"/>
      <c r="R22" s="129"/>
      <c r="S22" s="129"/>
      <c r="T22" s="129"/>
      <c r="U22" s="129"/>
      <c r="V22" s="100"/>
      <c r="W22" s="100"/>
    </row>
    <row r="23" spans="1:33" s="133" customFormat="1" ht="12.75" customHeight="1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  <c r="K23" s="121"/>
      <c r="L23" s="124"/>
      <c r="M23" s="124"/>
      <c r="N23" s="100"/>
      <c r="O23" s="100"/>
      <c r="P23" s="125"/>
      <c r="Q23" s="100"/>
      <c r="R23" s="129"/>
      <c r="S23" s="129"/>
      <c r="T23" s="129"/>
      <c r="U23" s="129"/>
      <c r="V23" s="100"/>
      <c r="W23" s="10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</row>
    <row r="24" spans="1:33" s="117" customFormat="1" ht="12.75" customHeight="1" hidden="1">
      <c r="A24" s="74" t="s">
        <v>50</v>
      </c>
      <c r="B24" s="75">
        <v>41129</v>
      </c>
      <c r="C24" s="76">
        <v>0.0022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121"/>
      <c r="L24" s="124"/>
      <c r="M24" s="124"/>
      <c r="N24" s="100"/>
      <c r="O24" s="100"/>
      <c r="P24" s="125"/>
      <c r="Q24" s="100"/>
      <c r="R24" s="129"/>
      <c r="S24" s="129"/>
      <c r="T24" s="129"/>
      <c r="U24" s="129"/>
      <c r="V24" s="100"/>
      <c r="W24" s="10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</row>
    <row r="25" spans="1:43" ht="12.75" customHeight="1" hidden="1">
      <c r="A25" s="74"/>
      <c r="B25" s="28"/>
      <c r="C25" s="70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121"/>
      <c r="L25" s="124"/>
      <c r="M25" s="124"/>
      <c r="N25" s="100"/>
      <c r="O25" s="100"/>
      <c r="P25" s="125"/>
      <c r="Q25" s="100"/>
      <c r="R25" s="129"/>
      <c r="S25" s="129"/>
      <c r="T25" s="129"/>
      <c r="U25" s="129"/>
      <c r="V25" s="102"/>
      <c r="W25" s="10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</row>
    <row r="26" spans="1:43" ht="12.75" customHeight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127"/>
      <c r="L26" s="124"/>
      <c r="M26" s="124"/>
      <c r="N26" s="100"/>
      <c r="O26" s="100"/>
      <c r="P26" s="125"/>
      <c r="Q26" s="100"/>
      <c r="R26" s="129"/>
      <c r="S26" s="129"/>
      <c r="T26" s="129"/>
      <c r="U26" s="129"/>
      <c r="V26" s="102"/>
      <c r="W26" s="10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43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121"/>
      <c r="L27" s="124"/>
      <c r="M27" s="124"/>
      <c r="N27" s="100"/>
      <c r="O27" s="100"/>
      <c r="P27" s="125"/>
      <c r="Q27" s="100"/>
      <c r="R27" s="129"/>
      <c r="S27" s="129"/>
      <c r="T27" s="129"/>
      <c r="U27" s="129"/>
      <c r="V27" s="102"/>
      <c r="W27" s="10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</row>
    <row r="28" spans="1:43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v>0</v>
      </c>
      <c r="F28" s="67">
        <v>10000000</v>
      </c>
      <c r="G28" s="67">
        <v>9982897</v>
      </c>
      <c r="H28" s="67">
        <v>16500</v>
      </c>
      <c r="I28" s="67">
        <v>9999397</v>
      </c>
      <c r="J28" s="67">
        <v>17091</v>
      </c>
      <c r="K28" s="121"/>
      <c r="L28" s="124"/>
      <c r="M28" s="124"/>
      <c r="N28" s="100"/>
      <c r="O28" s="100"/>
      <c r="P28" s="125"/>
      <c r="Q28" s="100"/>
      <c r="R28" s="129"/>
      <c r="S28" s="129"/>
      <c r="T28" s="129"/>
      <c r="U28" s="129"/>
      <c r="V28" s="102"/>
      <c r="W28" s="10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</row>
    <row r="29" spans="1:43" ht="12.75" customHeight="1">
      <c r="A29" s="66" t="s">
        <v>52</v>
      </c>
      <c r="B29" s="35">
        <v>42681</v>
      </c>
      <c r="C29" s="36">
        <v>0.00565</v>
      </c>
      <c r="D29" s="67">
        <v>9993651</v>
      </c>
      <c r="E29" s="67">
        <v>214</v>
      </c>
      <c r="F29" s="67">
        <v>9993865</v>
      </c>
      <c r="G29" s="67">
        <v>9962348</v>
      </c>
      <c r="H29" s="67">
        <v>18630</v>
      </c>
      <c r="I29" s="67">
        <v>9980978</v>
      </c>
      <c r="J29" s="67">
        <v>3398</v>
      </c>
      <c r="K29" s="101"/>
      <c r="L29" s="100"/>
      <c r="M29" s="100"/>
      <c r="N29" s="100"/>
      <c r="O29" s="100"/>
      <c r="P29" s="125"/>
      <c r="Q29" s="100"/>
      <c r="R29" s="129"/>
      <c r="S29" s="129"/>
      <c r="T29" s="129"/>
      <c r="U29" s="129"/>
      <c r="V29" s="100"/>
      <c r="W29" s="100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</row>
    <row r="30" spans="1:23" s="94" customFormat="1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v>0</v>
      </c>
      <c r="F30" s="67">
        <v>10000000</v>
      </c>
      <c r="G30" s="67">
        <v>9979325</v>
      </c>
      <c r="H30" s="67">
        <v>12745</v>
      </c>
      <c r="I30" s="67">
        <v>9992070</v>
      </c>
      <c r="J30" s="67">
        <v>30296</v>
      </c>
      <c r="K30" s="127"/>
      <c r="L30" s="124"/>
      <c r="M30" s="124"/>
      <c r="N30" s="100"/>
      <c r="O30" s="142"/>
      <c r="P30" s="125"/>
      <c r="Q30" s="100"/>
      <c r="R30" s="129"/>
      <c r="S30" s="129"/>
      <c r="T30" s="129"/>
      <c r="U30" s="129"/>
      <c r="V30" s="100"/>
      <c r="W30" s="100"/>
    </row>
    <row r="31" spans="1:23" s="94" customFormat="1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v>0</v>
      </c>
      <c r="F31" s="67">
        <v>10000000</v>
      </c>
      <c r="G31" s="67">
        <v>9986399</v>
      </c>
      <c r="H31" s="67">
        <v>-1815</v>
      </c>
      <c r="I31" s="67">
        <v>9984584</v>
      </c>
      <c r="J31" s="67">
        <v>23480</v>
      </c>
      <c r="K31" s="127"/>
      <c r="L31" s="124"/>
      <c r="M31" s="124"/>
      <c r="N31" s="100"/>
      <c r="O31" s="142"/>
      <c r="P31" s="125"/>
      <c r="Q31" s="100"/>
      <c r="R31" s="129"/>
      <c r="S31" s="129"/>
      <c r="T31" s="129"/>
      <c r="U31" s="129"/>
      <c r="V31" s="100"/>
      <c r="W31" s="100"/>
    </row>
    <row r="32" spans="1:23" s="94" customFormat="1" ht="12.75" customHeight="1">
      <c r="A32" s="66" t="s">
        <v>43</v>
      </c>
      <c r="B32" s="35">
        <v>42765</v>
      </c>
      <c r="C32" s="36">
        <v>0.00633</v>
      </c>
      <c r="D32" s="67">
        <v>10167324</v>
      </c>
      <c r="E32" s="67">
        <v>-5156</v>
      </c>
      <c r="F32" s="67">
        <v>10162168</v>
      </c>
      <c r="G32" s="67">
        <v>10122400</v>
      </c>
      <c r="H32" s="67">
        <v>21500</v>
      </c>
      <c r="I32" s="67">
        <v>10143900</v>
      </c>
      <c r="J32" s="67">
        <v>41438</v>
      </c>
      <c r="K32" s="127"/>
      <c r="L32" s="124"/>
      <c r="M32" s="124"/>
      <c r="N32" s="100"/>
      <c r="O32" s="142"/>
      <c r="P32" s="125"/>
      <c r="Q32" s="100"/>
      <c r="R32" s="129"/>
      <c r="S32" s="129"/>
      <c r="T32" s="129"/>
      <c r="U32" s="129"/>
      <c r="V32" s="100"/>
      <c r="W32" s="100"/>
    </row>
    <row r="33" spans="1:23" s="94" customFormat="1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v>0</v>
      </c>
      <c r="F33" s="67">
        <v>10000000</v>
      </c>
      <c r="G33" s="67">
        <v>9956688</v>
      </c>
      <c r="H33" s="67">
        <v>27374</v>
      </c>
      <c r="I33" s="67">
        <v>9984062</v>
      </c>
      <c r="J33" s="67">
        <v>24863</v>
      </c>
      <c r="K33" s="127"/>
      <c r="L33" s="124"/>
      <c r="M33" s="124"/>
      <c r="N33" s="100"/>
      <c r="O33" s="142"/>
      <c r="P33" s="125"/>
      <c r="Q33" s="100"/>
      <c r="R33" s="129"/>
      <c r="S33" s="129"/>
      <c r="T33" s="129"/>
      <c r="U33" s="129"/>
      <c r="V33" s="100"/>
      <c r="W33" s="100"/>
    </row>
    <row r="34" spans="1:23" s="94" customFormat="1" ht="12.75" customHeight="1">
      <c r="A34" s="66" t="s">
        <v>43</v>
      </c>
      <c r="B34" s="35">
        <v>42787</v>
      </c>
      <c r="C34" s="36">
        <v>0.00805</v>
      </c>
      <c r="D34" s="67">
        <v>9998593</v>
      </c>
      <c r="E34" s="67">
        <v>42</v>
      </c>
      <c r="F34" s="67">
        <v>9998635</v>
      </c>
      <c r="G34" s="67">
        <v>9952776</v>
      </c>
      <c r="H34" s="67">
        <v>29512</v>
      </c>
      <c r="I34" s="67">
        <v>9982288</v>
      </c>
      <c r="J34" s="67">
        <v>21699</v>
      </c>
      <c r="K34" s="127"/>
      <c r="L34" s="124"/>
      <c r="M34" s="124"/>
      <c r="N34" s="100"/>
      <c r="O34" s="142"/>
      <c r="P34" s="125"/>
      <c r="Q34" s="100"/>
      <c r="R34" s="129"/>
      <c r="S34" s="129"/>
      <c r="T34" s="129"/>
      <c r="U34" s="129"/>
      <c r="V34" s="100"/>
      <c r="W34" s="100"/>
    </row>
    <row r="35" spans="1:23" s="94" customFormat="1" ht="12.75" customHeight="1">
      <c r="A35" s="66" t="s">
        <v>52</v>
      </c>
      <c r="B35" s="35">
        <v>42787</v>
      </c>
      <c r="C35" s="36">
        <v>0.00825</v>
      </c>
      <c r="D35" s="67">
        <v>9998593</v>
      </c>
      <c r="E35" s="67">
        <v>42</v>
      </c>
      <c r="F35" s="67">
        <v>9998635</v>
      </c>
      <c r="G35" s="67">
        <v>9988296</v>
      </c>
      <c r="H35" s="67">
        <v>10716</v>
      </c>
      <c r="I35" s="67">
        <v>9999012</v>
      </c>
      <c r="J35" s="67">
        <v>22241</v>
      </c>
      <c r="K35" s="127"/>
      <c r="L35" s="124"/>
      <c r="M35" s="124"/>
      <c r="N35" s="100"/>
      <c r="O35" s="142"/>
      <c r="P35" s="125"/>
      <c r="Q35" s="100"/>
      <c r="R35" s="129"/>
      <c r="S35" s="129"/>
      <c r="T35" s="129"/>
      <c r="U35" s="129"/>
      <c r="V35" s="100"/>
      <c r="W35" s="100"/>
    </row>
    <row r="36" spans="1:23" s="94" customFormat="1" ht="12.75" customHeight="1">
      <c r="A36" s="66" t="s">
        <v>55</v>
      </c>
      <c r="B36" s="35">
        <v>42800</v>
      </c>
      <c r="C36" s="36">
        <v>0.008</v>
      </c>
      <c r="D36" s="67">
        <v>19994656</v>
      </c>
      <c r="E36" s="67">
        <v>159</v>
      </c>
      <c r="F36" s="67">
        <v>19994815</v>
      </c>
      <c r="G36" s="67">
        <v>19884428</v>
      </c>
      <c r="H36" s="67">
        <v>61276</v>
      </c>
      <c r="I36" s="67">
        <v>19945704</v>
      </c>
      <c r="J36" s="67">
        <v>37699</v>
      </c>
      <c r="K36" s="127"/>
      <c r="L36" s="124"/>
      <c r="M36" s="124"/>
      <c r="N36" s="100"/>
      <c r="O36" s="142"/>
      <c r="P36" s="125"/>
      <c r="Q36" s="100"/>
      <c r="R36" s="129"/>
      <c r="S36" s="129"/>
      <c r="T36" s="129"/>
      <c r="U36" s="129"/>
      <c r="V36" s="100"/>
      <c r="W36" s="100"/>
    </row>
    <row r="37" spans="1:23" s="94" customFormat="1" ht="12.75" customHeight="1">
      <c r="A37" s="66" t="s">
        <v>52</v>
      </c>
      <c r="B37" s="35">
        <v>42864</v>
      </c>
      <c r="C37" s="36">
        <v>0.0064</v>
      </c>
      <c r="D37" s="67">
        <v>9984873</v>
      </c>
      <c r="E37" s="67">
        <v>425</v>
      </c>
      <c r="F37" s="67">
        <v>9985298</v>
      </c>
      <c r="G37" s="67">
        <v>9872841</v>
      </c>
      <c r="H37" s="67">
        <v>32231</v>
      </c>
      <c r="I37" s="67">
        <v>9905072</v>
      </c>
      <c r="J37" s="67">
        <v>3858</v>
      </c>
      <c r="K37" s="127"/>
      <c r="L37" s="124"/>
      <c r="M37" s="124"/>
      <c r="N37" s="100"/>
      <c r="O37" s="142"/>
      <c r="P37" s="125"/>
      <c r="Q37" s="100"/>
      <c r="R37" s="129"/>
      <c r="S37" s="129"/>
      <c r="T37" s="129"/>
      <c r="U37" s="129"/>
      <c r="V37" s="100"/>
      <c r="W37" s="100"/>
    </row>
    <row r="38" spans="1:23" s="94" customFormat="1" ht="12.75" customHeight="1">
      <c r="A38" s="66" t="s">
        <v>43</v>
      </c>
      <c r="B38" s="35">
        <v>42877</v>
      </c>
      <c r="C38" s="36">
        <v>0.0071</v>
      </c>
      <c r="D38" s="67">
        <v>9996939</v>
      </c>
      <c r="E38" s="67">
        <v>85</v>
      </c>
      <c r="F38" s="67">
        <v>9997024</v>
      </c>
      <c r="G38" s="67">
        <v>9853300</v>
      </c>
      <c r="H38" s="67">
        <v>31000</v>
      </c>
      <c r="I38" s="67">
        <v>9884300</v>
      </c>
      <c r="J38" s="67">
        <v>1726</v>
      </c>
      <c r="K38" s="127"/>
      <c r="L38" s="124"/>
      <c r="M38" s="124"/>
      <c r="N38" s="100"/>
      <c r="O38" s="142"/>
      <c r="P38" s="125"/>
      <c r="Q38" s="100"/>
      <c r="R38" s="129"/>
      <c r="S38" s="129"/>
      <c r="T38" s="129"/>
      <c r="U38" s="129"/>
      <c r="V38" s="100"/>
      <c r="W38" s="100"/>
    </row>
    <row r="39" spans="1:23" s="94" customFormat="1" ht="12.75" customHeight="1">
      <c r="A39" s="66" t="s">
        <v>42</v>
      </c>
      <c r="B39" s="35">
        <v>42895</v>
      </c>
      <c r="C39" s="36">
        <v>0.01258</v>
      </c>
      <c r="D39" s="67">
        <v>9997458</v>
      </c>
      <c r="E39" s="67">
        <v>69</v>
      </c>
      <c r="F39" s="67">
        <v>9997527</v>
      </c>
      <c r="G39" s="67">
        <v>10103158</v>
      </c>
      <c r="H39" s="67">
        <v>559</v>
      </c>
      <c r="I39" s="67">
        <v>10103717</v>
      </c>
      <c r="J39" s="67">
        <v>59565</v>
      </c>
      <c r="K39" s="127"/>
      <c r="L39" s="124"/>
      <c r="M39" s="124"/>
      <c r="N39" s="100"/>
      <c r="O39" s="142"/>
      <c r="P39" s="125"/>
      <c r="Q39" s="100"/>
      <c r="R39" s="129"/>
      <c r="S39" s="129"/>
      <c r="T39" s="129"/>
      <c r="U39" s="129"/>
      <c r="V39" s="100"/>
      <c r="W39" s="100"/>
    </row>
    <row r="40" spans="1:23" s="94" customFormat="1" ht="12.75" customHeight="1">
      <c r="A40" s="66" t="s">
        <v>52</v>
      </c>
      <c r="B40" s="35">
        <v>43151</v>
      </c>
      <c r="C40" s="36">
        <v>0.0133</v>
      </c>
      <c r="D40" s="67">
        <v>10000000</v>
      </c>
      <c r="E40" s="67">
        <v>0</v>
      </c>
      <c r="F40" s="67">
        <v>10000000</v>
      </c>
      <c r="G40" s="67">
        <v>10017671</v>
      </c>
      <c r="H40" s="67">
        <v>-9252</v>
      </c>
      <c r="I40" s="67">
        <v>10008419</v>
      </c>
      <c r="J40" s="67">
        <v>36339</v>
      </c>
      <c r="K40" s="127"/>
      <c r="L40" s="124"/>
      <c r="M40" s="124"/>
      <c r="N40" s="100"/>
      <c r="O40" s="142"/>
      <c r="P40" s="125"/>
      <c r="Q40" s="100"/>
      <c r="R40" s="129"/>
      <c r="S40" s="129"/>
      <c r="T40" s="129"/>
      <c r="U40" s="129"/>
      <c r="V40" s="100"/>
      <c r="W40" s="100"/>
    </row>
    <row r="41" spans="1:23" s="94" customFormat="1" ht="12.75" customHeight="1">
      <c r="A41" s="66" t="s">
        <v>42</v>
      </c>
      <c r="B41" s="35">
        <v>43157</v>
      </c>
      <c r="C41" s="36">
        <v>0.013</v>
      </c>
      <c r="D41" s="67">
        <v>10000000</v>
      </c>
      <c r="E41" s="67">
        <v>0</v>
      </c>
      <c r="F41" s="67">
        <v>10000000</v>
      </c>
      <c r="G41" s="67">
        <v>10026553</v>
      </c>
      <c r="H41" s="67">
        <v>-16079</v>
      </c>
      <c r="I41" s="67">
        <v>10010474</v>
      </c>
      <c r="J41" s="67">
        <v>33388</v>
      </c>
      <c r="K41" s="127"/>
      <c r="L41" s="124"/>
      <c r="M41" s="124"/>
      <c r="N41" s="100"/>
      <c r="O41" s="142"/>
      <c r="P41" s="125"/>
      <c r="Q41" s="100"/>
      <c r="R41" s="129"/>
      <c r="S41" s="129"/>
      <c r="T41" s="129"/>
      <c r="U41" s="129"/>
      <c r="V41" s="100"/>
      <c r="W41" s="100"/>
    </row>
    <row r="42" spans="1:23" s="94" customFormat="1" ht="12.75" customHeight="1">
      <c r="A42" s="17"/>
      <c r="B42" s="35"/>
      <c r="C42" s="36"/>
      <c r="D42" s="67"/>
      <c r="E42" s="67"/>
      <c r="F42" s="67"/>
      <c r="G42" s="67"/>
      <c r="H42" s="67"/>
      <c r="I42" s="67"/>
      <c r="J42" s="67"/>
      <c r="K42" s="127"/>
      <c r="L42" s="124"/>
      <c r="M42" s="124"/>
      <c r="N42" s="100"/>
      <c r="O42" s="142"/>
      <c r="P42" s="125"/>
      <c r="Q42" s="100"/>
      <c r="R42" s="129"/>
      <c r="S42" s="129"/>
      <c r="T42" s="129"/>
      <c r="U42" s="129"/>
      <c r="V42" s="100"/>
      <c r="W42" s="100"/>
    </row>
    <row r="43" spans="1:23" s="94" customFormat="1" ht="12.75" customHeight="1">
      <c r="A43" s="17" t="s">
        <v>20</v>
      </c>
      <c r="B43" s="40"/>
      <c r="C43" s="36"/>
      <c r="D43" s="71">
        <f aca="true" t="shared" si="0" ref="D43:J43">SUM(D28:D42)</f>
        <v>150132087</v>
      </c>
      <c r="E43" s="71">
        <f t="shared" si="0"/>
        <v>-4120</v>
      </c>
      <c r="F43" s="71">
        <f t="shared" si="0"/>
        <v>150127967</v>
      </c>
      <c r="G43" s="71">
        <f t="shared" si="0"/>
        <v>149689080</v>
      </c>
      <c r="H43" s="71">
        <f t="shared" si="0"/>
        <v>234897</v>
      </c>
      <c r="I43" s="71">
        <f t="shared" si="0"/>
        <v>149923977</v>
      </c>
      <c r="J43" s="71">
        <f t="shared" si="0"/>
        <v>357081</v>
      </c>
      <c r="K43" s="127"/>
      <c r="L43" s="124"/>
      <c r="M43" s="124"/>
      <c r="N43" s="100"/>
      <c r="O43" s="142"/>
      <c r="P43" s="125"/>
      <c r="Q43" s="100"/>
      <c r="R43" s="129"/>
      <c r="S43" s="129"/>
      <c r="T43" s="129"/>
      <c r="U43" s="129"/>
      <c r="V43" s="100"/>
      <c r="W43" s="100"/>
    </row>
    <row r="44" spans="1:23" s="94" customFormat="1" ht="12.75" customHeight="1">
      <c r="A44" s="26"/>
      <c r="B44" s="41"/>
      <c r="C44" s="42"/>
      <c r="D44" s="34"/>
      <c r="E44" s="34"/>
      <c r="F44" s="34"/>
      <c r="G44" s="34"/>
      <c r="H44" s="34"/>
      <c r="I44" s="34"/>
      <c r="J44" s="34"/>
      <c r="K44" s="127"/>
      <c r="L44" s="124"/>
      <c r="M44" s="124"/>
      <c r="N44" s="100"/>
      <c r="O44" s="100"/>
      <c r="P44" s="125"/>
      <c r="Q44" s="100"/>
      <c r="R44" s="129"/>
      <c r="S44" s="129"/>
      <c r="T44" s="129"/>
      <c r="U44" s="129"/>
      <c r="V44" s="100"/>
      <c r="W44" s="100"/>
    </row>
    <row r="45" spans="1:23" s="94" customFormat="1" ht="12.75" customHeight="1" thickBot="1">
      <c r="A45" s="43" t="s">
        <v>21</v>
      </c>
      <c r="B45" s="28"/>
      <c r="C45" s="43"/>
      <c r="D45" s="44">
        <f aca="true" t="shared" si="1" ref="D45:J45">+D43+D25+D21</f>
        <v>290372724</v>
      </c>
      <c r="E45" s="44">
        <f t="shared" si="1"/>
        <v>-15396094</v>
      </c>
      <c r="F45" s="44">
        <f t="shared" si="1"/>
        <v>274976630</v>
      </c>
      <c r="G45" s="44">
        <f t="shared" si="1"/>
        <v>290255369</v>
      </c>
      <c r="H45" s="44">
        <f t="shared" si="1"/>
        <v>-15080155</v>
      </c>
      <c r="I45" s="44">
        <f t="shared" si="1"/>
        <v>275175214</v>
      </c>
      <c r="J45" s="44">
        <f t="shared" si="1"/>
        <v>363968</v>
      </c>
      <c r="K45" s="127"/>
      <c r="L45" s="124"/>
      <c r="M45" s="124"/>
      <c r="N45" s="100"/>
      <c r="O45" s="100"/>
      <c r="P45" s="125"/>
      <c r="Q45" s="100"/>
      <c r="R45" s="129"/>
      <c r="S45" s="129"/>
      <c r="T45" s="129"/>
      <c r="U45" s="129"/>
      <c r="V45" s="100"/>
      <c r="W45" s="100"/>
    </row>
    <row r="46" spans="1:23" ht="12.75" customHeight="1" thickTop="1">
      <c r="A46" s="45"/>
      <c r="B46" s="16"/>
      <c r="C46" s="15"/>
      <c r="D46" s="189"/>
      <c r="E46" s="34"/>
      <c r="F46" s="34"/>
      <c r="G46" s="34"/>
      <c r="H46" s="34"/>
      <c r="I46" s="34"/>
      <c r="J46" s="34"/>
      <c r="K46" s="100"/>
      <c r="L46" s="100"/>
      <c r="M46" s="100"/>
      <c r="N46" s="100"/>
      <c r="O46" s="100"/>
      <c r="P46" s="125"/>
      <c r="Q46" s="100"/>
      <c r="R46" s="102"/>
      <c r="S46" s="102"/>
      <c r="T46" s="102"/>
      <c r="U46" s="102"/>
      <c r="V46" s="100"/>
      <c r="W46" s="100"/>
    </row>
    <row r="47" spans="1:23" ht="12.75" customHeight="1">
      <c r="A47" s="15"/>
      <c r="B47" s="16"/>
      <c r="C47" s="15"/>
      <c r="D47" s="17"/>
      <c r="E47" s="17"/>
      <c r="F47" s="17"/>
      <c r="G47" s="18"/>
      <c r="H47" s="17"/>
      <c r="I47" s="17"/>
      <c r="J47" s="17"/>
      <c r="K47" s="148"/>
      <c r="L47" s="100"/>
      <c r="M47" s="100"/>
      <c r="N47" s="100"/>
      <c r="O47" s="100"/>
      <c r="P47" s="101"/>
      <c r="Q47" s="149"/>
      <c r="R47" s="102"/>
      <c r="S47" s="102"/>
      <c r="T47" s="102"/>
      <c r="U47" s="102"/>
      <c r="V47" s="102"/>
      <c r="W47" s="100"/>
    </row>
    <row r="48" spans="1:23" ht="12.75" customHeight="1">
      <c r="A48" s="15" t="s">
        <v>22</v>
      </c>
      <c r="B48" s="16"/>
      <c r="C48" s="17"/>
      <c r="D48" s="17"/>
      <c r="E48" s="17"/>
      <c r="F48" s="17" t="s">
        <v>23</v>
      </c>
      <c r="G48" s="18"/>
      <c r="H48" s="17"/>
      <c r="I48" s="46"/>
      <c r="J48" s="46"/>
      <c r="K48" s="148"/>
      <c r="L48" s="124"/>
      <c r="M48" s="124"/>
      <c r="N48" s="100"/>
      <c r="O48" s="100"/>
      <c r="P48" s="151"/>
      <c r="Q48" s="116"/>
      <c r="R48" s="152"/>
      <c r="S48" s="152"/>
      <c r="T48" s="152"/>
      <c r="U48" s="152"/>
      <c r="V48" s="100"/>
      <c r="W48" s="100"/>
    </row>
    <row r="49" spans="1:23" ht="12.75" customHeight="1">
      <c r="A49" s="15" t="s">
        <v>24</v>
      </c>
      <c r="B49" s="16"/>
      <c r="C49" s="47">
        <v>0.45999999999999996</v>
      </c>
      <c r="D49" s="48"/>
      <c r="E49" s="17"/>
      <c r="F49" s="17" t="s">
        <v>25</v>
      </c>
      <c r="G49" s="18"/>
      <c r="H49" s="49">
        <v>0.45999999999999996</v>
      </c>
      <c r="I49" s="17"/>
      <c r="J49" s="17"/>
      <c r="K49" s="100"/>
      <c r="L49" s="100"/>
      <c r="M49" s="100"/>
      <c r="N49" s="100"/>
      <c r="O49" s="100"/>
      <c r="P49" s="153"/>
      <c r="Q49" s="103"/>
      <c r="R49" s="154"/>
      <c r="S49" s="154"/>
      <c r="T49" s="154"/>
      <c r="U49" s="154"/>
      <c r="V49" s="100"/>
      <c r="W49" s="100"/>
    </row>
    <row r="50" spans="1:23" ht="12.75" customHeight="1">
      <c r="A50" s="15" t="s">
        <v>27</v>
      </c>
      <c r="B50" s="50"/>
      <c r="C50" s="49">
        <v>0.54</v>
      </c>
      <c r="D50" s="48"/>
      <c r="E50" s="17"/>
      <c r="F50" s="17" t="s">
        <v>26</v>
      </c>
      <c r="G50" s="18"/>
      <c r="H50" s="49">
        <v>0</v>
      </c>
      <c r="I50" s="17"/>
      <c r="J50" s="17"/>
      <c r="K50" s="148"/>
      <c r="L50" s="100"/>
      <c r="M50" s="100"/>
      <c r="N50" s="100"/>
      <c r="O50" s="100"/>
      <c r="P50" s="101"/>
      <c r="Q50" s="100"/>
      <c r="R50" s="102"/>
      <c r="S50" s="102"/>
      <c r="T50" s="102"/>
      <c r="U50" s="102"/>
      <c r="V50" s="100"/>
      <c r="W50" s="100"/>
    </row>
    <row r="51" spans="1:23" ht="12.75" customHeight="1">
      <c r="A51" s="77" t="s">
        <v>51</v>
      </c>
      <c r="B51" s="16"/>
      <c r="C51" s="49">
        <v>0</v>
      </c>
      <c r="D51" s="48"/>
      <c r="E51" s="17"/>
      <c r="F51" s="17" t="s">
        <v>28</v>
      </c>
      <c r="G51" s="18"/>
      <c r="H51" s="49">
        <v>0</v>
      </c>
      <c r="I51" s="17"/>
      <c r="J51" s="17"/>
      <c r="K51" s="100"/>
      <c r="L51" s="100"/>
      <c r="M51" s="100"/>
      <c r="N51" s="100"/>
      <c r="O51" s="100"/>
      <c r="P51" s="101"/>
      <c r="Q51" s="100"/>
      <c r="R51" s="159"/>
      <c r="S51" s="102"/>
      <c r="T51" s="102"/>
      <c r="U51" s="102"/>
      <c r="V51" s="100"/>
      <c r="W51" s="100"/>
    </row>
    <row r="52" spans="1:23" ht="12.75" customHeight="1" thickBot="1">
      <c r="A52" s="15"/>
      <c r="B52" s="16"/>
      <c r="C52" s="78">
        <v>1</v>
      </c>
      <c r="D52" s="48"/>
      <c r="E52" s="17"/>
      <c r="F52" s="17" t="s">
        <v>29</v>
      </c>
      <c r="G52" s="18"/>
      <c r="H52" s="51">
        <v>0.54</v>
      </c>
      <c r="I52" s="17"/>
      <c r="J52" s="17"/>
      <c r="K52" s="100"/>
      <c r="L52" s="100"/>
      <c r="M52" s="100"/>
      <c r="N52" s="100"/>
      <c r="O52" s="100"/>
      <c r="P52" s="101"/>
      <c r="Q52" s="100"/>
      <c r="R52" s="161"/>
      <c r="S52" s="159"/>
      <c r="T52" s="102"/>
      <c r="U52" s="102"/>
      <c r="V52" s="100"/>
      <c r="W52" s="100"/>
    </row>
    <row r="53" spans="1:23" ht="12.75" customHeight="1" thickBot="1" thickTop="1">
      <c r="A53" s="15"/>
      <c r="B53" s="16"/>
      <c r="C53" s="15"/>
      <c r="D53" s="17"/>
      <c r="E53" s="17"/>
      <c r="F53" s="17"/>
      <c r="G53" s="18"/>
      <c r="H53" s="52">
        <v>1</v>
      </c>
      <c r="I53" s="17"/>
      <c r="J53" s="17"/>
      <c r="K53" s="100"/>
      <c r="L53" s="100"/>
      <c r="M53" s="100"/>
      <c r="N53" s="100"/>
      <c r="O53" s="100"/>
      <c r="P53" s="101"/>
      <c r="Q53" s="100"/>
      <c r="R53" s="102"/>
      <c r="S53" s="161"/>
      <c r="T53" s="159"/>
      <c r="U53" s="102"/>
      <c r="V53" s="100"/>
      <c r="W53" s="100"/>
    </row>
    <row r="54" spans="1:23" ht="12.75" customHeight="1" thickTop="1">
      <c r="A54" s="15"/>
      <c r="B54" s="16"/>
      <c r="C54" s="17"/>
      <c r="D54" s="17"/>
      <c r="E54" s="17"/>
      <c r="F54" s="17"/>
      <c r="G54" s="18"/>
      <c r="H54" s="17"/>
      <c r="I54" s="17"/>
      <c r="J54" s="17"/>
      <c r="K54" s="100"/>
      <c r="L54" s="100"/>
      <c r="M54" s="100"/>
      <c r="N54" s="100"/>
      <c r="O54" s="100"/>
      <c r="P54" s="101"/>
      <c r="Q54" s="100"/>
      <c r="R54" s="102"/>
      <c r="S54" s="102"/>
      <c r="T54" s="161"/>
      <c r="U54" s="159"/>
      <c r="V54" s="100"/>
      <c r="W54" s="100"/>
    </row>
    <row r="55" spans="1:23" ht="12.75" customHeight="1">
      <c r="A55" s="17" t="s">
        <v>30</v>
      </c>
      <c r="B55" s="16"/>
      <c r="C55" s="53" t="s">
        <v>31</v>
      </c>
      <c r="D55" s="17"/>
      <c r="E55" s="17"/>
      <c r="F55" s="17"/>
      <c r="G55" s="18"/>
      <c r="H55" s="53" t="s">
        <v>31</v>
      </c>
      <c r="I55" s="17"/>
      <c r="J55" s="17"/>
      <c r="K55" s="100"/>
      <c r="L55" s="100"/>
      <c r="M55" s="100"/>
      <c r="N55" s="100"/>
      <c r="O55" s="100"/>
      <c r="P55" s="101"/>
      <c r="Q55" s="100"/>
      <c r="R55" s="102"/>
      <c r="S55" s="102"/>
      <c r="T55" s="102"/>
      <c r="U55" s="161"/>
      <c r="V55" s="100"/>
      <c r="W55" s="100"/>
    </row>
    <row r="56" spans="1:23" ht="12.75" customHeight="1">
      <c r="A56" s="17"/>
      <c r="B56" s="19"/>
      <c r="C56" s="17"/>
      <c r="D56" s="17"/>
      <c r="E56" s="17"/>
      <c r="F56" s="17"/>
      <c r="G56" s="18"/>
      <c r="H56" s="17"/>
      <c r="I56" s="17"/>
      <c r="J56" s="17"/>
      <c r="K56" s="100"/>
      <c r="L56" s="100"/>
      <c r="M56" s="100"/>
      <c r="N56" s="100"/>
      <c r="O56" s="100"/>
      <c r="P56" s="101"/>
      <c r="Q56" s="100"/>
      <c r="R56" s="102"/>
      <c r="S56" s="102"/>
      <c r="T56" s="102"/>
      <c r="U56" s="102"/>
      <c r="V56" s="100"/>
      <c r="W56" s="100"/>
    </row>
    <row r="57" spans="1:23" ht="12.75" customHeight="1">
      <c r="A57" s="17" t="s">
        <v>32</v>
      </c>
      <c r="B57" s="19"/>
      <c r="C57" s="54">
        <v>0.0048</v>
      </c>
      <c r="D57" s="17"/>
      <c r="E57" s="17" t="s">
        <v>32</v>
      </c>
      <c r="F57" s="17"/>
      <c r="G57" s="18"/>
      <c r="H57" s="54">
        <v>0.0048</v>
      </c>
      <c r="I57" s="17"/>
      <c r="J57" s="17"/>
      <c r="K57" s="100"/>
      <c r="L57" s="100"/>
      <c r="M57" s="100"/>
      <c r="N57" s="100"/>
      <c r="O57" s="100"/>
      <c r="P57" s="101"/>
      <c r="Q57" s="100"/>
      <c r="R57" s="102"/>
      <c r="S57" s="102"/>
      <c r="T57" s="102"/>
      <c r="U57" s="102"/>
      <c r="V57" s="100"/>
      <c r="W57" s="100"/>
    </row>
    <row r="58" spans="1:23" ht="12.75" customHeight="1">
      <c r="A58" s="17" t="s">
        <v>33</v>
      </c>
      <c r="B58" s="19"/>
      <c r="C58" s="55">
        <v>0.00035769230769230783</v>
      </c>
      <c r="D58" s="17"/>
      <c r="E58" s="17" t="s">
        <v>34</v>
      </c>
      <c r="F58" s="17"/>
      <c r="G58" s="18"/>
      <c r="H58" s="55">
        <v>0.0005923076923076925</v>
      </c>
      <c r="I58" s="17"/>
      <c r="J58" s="17"/>
      <c r="K58" s="100"/>
      <c r="L58" s="100"/>
      <c r="M58" s="100"/>
      <c r="N58" s="100"/>
      <c r="O58" s="100"/>
      <c r="P58" s="101"/>
      <c r="Q58" s="100"/>
      <c r="R58" s="102"/>
      <c r="S58" s="102"/>
      <c r="T58" s="102"/>
      <c r="U58" s="102"/>
      <c r="V58" s="100"/>
      <c r="W58" s="100"/>
    </row>
    <row r="59" spans="1:23" s="94" customFormat="1" ht="12.75" customHeight="1">
      <c r="A59" s="17"/>
      <c r="B59" s="19"/>
      <c r="C59" s="17"/>
      <c r="D59" s="17"/>
      <c r="E59" s="17"/>
      <c r="F59" s="17"/>
      <c r="G59" s="18"/>
      <c r="H59" s="17"/>
      <c r="I59" s="17"/>
      <c r="J59" s="17"/>
      <c r="K59" s="100"/>
      <c r="L59" s="100"/>
      <c r="M59" s="100"/>
      <c r="N59" s="100"/>
      <c r="O59" s="100"/>
      <c r="P59" s="101"/>
      <c r="Q59" s="100"/>
      <c r="R59" s="102"/>
      <c r="S59" s="102"/>
      <c r="T59" s="102"/>
      <c r="U59" s="102"/>
      <c r="V59" s="100"/>
      <c r="W59" s="100"/>
    </row>
    <row r="60" spans="1:23" s="94" customFormat="1" ht="12.75" customHeight="1" thickBot="1">
      <c r="A60" s="17" t="s">
        <v>35</v>
      </c>
      <c r="B60" s="19"/>
      <c r="C60" s="56">
        <v>0.004442307692307692</v>
      </c>
      <c r="D60" s="17"/>
      <c r="E60" s="17" t="s">
        <v>35</v>
      </c>
      <c r="F60" s="17"/>
      <c r="G60" s="18" t="s">
        <v>19</v>
      </c>
      <c r="H60" s="56">
        <v>0.004207692307692307</v>
      </c>
      <c r="I60" s="17"/>
      <c r="J60" s="17"/>
      <c r="K60" s="100"/>
      <c r="L60" s="100"/>
      <c r="M60" s="100"/>
      <c r="N60" s="100"/>
      <c r="O60" s="100"/>
      <c r="P60" s="101"/>
      <c r="Q60" s="100"/>
      <c r="R60" s="102"/>
      <c r="S60" s="102"/>
      <c r="T60" s="102"/>
      <c r="U60" s="102"/>
      <c r="V60" s="100"/>
      <c r="W60" s="100"/>
    </row>
    <row r="61" spans="1:23" s="94" customFormat="1" ht="12.75" customHeight="1" thickTop="1">
      <c r="A61" s="17"/>
      <c r="B61" s="19"/>
      <c r="C61" s="17"/>
      <c r="D61" s="17"/>
      <c r="E61" s="17"/>
      <c r="F61" s="17"/>
      <c r="G61" s="18"/>
      <c r="H61" s="17"/>
      <c r="I61" s="17"/>
      <c r="J61" s="17"/>
      <c r="K61" s="100"/>
      <c r="L61" s="100"/>
      <c r="M61" s="100"/>
      <c r="N61" s="100"/>
      <c r="O61" s="100"/>
      <c r="P61" s="101"/>
      <c r="Q61" s="100"/>
      <c r="R61" s="102"/>
      <c r="S61" s="102"/>
      <c r="T61" s="102"/>
      <c r="U61" s="102"/>
      <c r="V61" s="100"/>
      <c r="W61" s="100"/>
    </row>
    <row r="62" spans="1:23" s="94" customFormat="1" ht="12.75" customHeight="1">
      <c r="A62" s="15"/>
      <c r="B62" s="16"/>
      <c r="C62" s="15"/>
      <c r="D62" s="17"/>
      <c r="E62" s="17"/>
      <c r="F62" s="17"/>
      <c r="G62" s="18"/>
      <c r="H62" s="17"/>
      <c r="I62" s="17"/>
      <c r="J62" s="17"/>
      <c r="K62" s="169"/>
      <c r="L62" s="100"/>
      <c r="M62" s="100"/>
      <c r="N62" s="100"/>
      <c r="O62" s="100"/>
      <c r="P62" s="101"/>
      <c r="Q62" s="100"/>
      <c r="R62" s="102"/>
      <c r="S62" s="102"/>
      <c r="T62" s="102"/>
      <c r="U62" s="102"/>
      <c r="V62" s="100"/>
      <c r="W62" s="100"/>
    </row>
    <row r="63" spans="1:23" s="94" customFormat="1" ht="12.75" customHeight="1">
      <c r="A63" s="15" t="s">
        <v>36</v>
      </c>
      <c r="B63" s="16"/>
      <c r="C63" s="15"/>
      <c r="D63" s="17"/>
      <c r="E63" s="17"/>
      <c r="F63" s="17"/>
      <c r="G63" s="18"/>
      <c r="H63" s="17"/>
      <c r="I63" s="17"/>
      <c r="J63" s="17"/>
      <c r="K63" s="170"/>
      <c r="L63" s="100"/>
      <c r="M63" s="100"/>
      <c r="N63" s="100"/>
      <c r="O63" s="100"/>
      <c r="P63" s="101"/>
      <c r="Q63" s="100"/>
      <c r="R63" s="102"/>
      <c r="S63" s="102"/>
      <c r="T63" s="102"/>
      <c r="U63" s="102"/>
      <c r="V63" s="100"/>
      <c r="W63" s="100"/>
    </row>
    <row r="64" spans="1:23" ht="12.75" customHeight="1">
      <c r="A64" s="15" t="s">
        <v>37</v>
      </c>
      <c r="B64" s="16"/>
      <c r="C64" s="15"/>
      <c r="D64" s="17"/>
      <c r="E64" s="17"/>
      <c r="F64" s="17"/>
      <c r="G64" s="18"/>
      <c r="H64" s="17"/>
      <c r="I64" s="17"/>
      <c r="J64" s="17"/>
      <c r="K64" s="100"/>
      <c r="L64" s="100"/>
      <c r="M64" s="100"/>
      <c r="N64" s="100"/>
      <c r="O64" s="100"/>
      <c r="P64" s="101"/>
      <c r="Q64" s="100"/>
      <c r="R64" s="102"/>
      <c r="S64" s="102"/>
      <c r="T64" s="102"/>
      <c r="U64" s="102"/>
      <c r="V64" s="100"/>
      <c r="W64" s="100"/>
    </row>
    <row r="65" spans="1:23" ht="12.75" customHeight="1">
      <c r="A65" s="15"/>
      <c r="B65" s="16"/>
      <c r="C65" s="15"/>
      <c r="D65" s="17"/>
      <c r="E65" s="17"/>
      <c r="F65" s="17"/>
      <c r="G65" s="18"/>
      <c r="H65" s="17"/>
      <c r="I65" s="17"/>
      <c r="J65" s="17"/>
      <c r="K65" s="100"/>
      <c r="L65" s="100"/>
      <c r="M65" s="100"/>
      <c r="N65" s="100"/>
      <c r="O65" s="100"/>
      <c r="P65" s="101"/>
      <c r="Q65" s="100"/>
      <c r="R65" s="102"/>
      <c r="S65" s="102"/>
      <c r="T65" s="102"/>
      <c r="U65" s="102"/>
      <c r="V65" s="100"/>
      <c r="W65" s="100"/>
    </row>
    <row r="66" spans="1:23" ht="12.75" customHeight="1">
      <c r="A66" s="15"/>
      <c r="B66" s="16"/>
      <c r="C66" s="15"/>
      <c r="D66" s="17"/>
      <c r="E66" s="17"/>
      <c r="F66" s="17"/>
      <c r="G66" s="18"/>
      <c r="H66" s="17"/>
      <c r="I66" s="17"/>
      <c r="J66" s="17"/>
      <c r="K66" s="100"/>
      <c r="L66" s="100"/>
      <c r="M66" s="100"/>
      <c r="N66" s="100"/>
      <c r="O66" s="100"/>
      <c r="P66" s="101"/>
      <c r="Q66" s="100"/>
      <c r="R66" s="102"/>
      <c r="S66" s="102"/>
      <c r="T66" s="102"/>
      <c r="U66" s="102"/>
      <c r="V66" s="100"/>
      <c r="W66" s="100"/>
    </row>
    <row r="67" spans="1:23" ht="12.75" customHeight="1">
      <c r="A67" s="15"/>
      <c r="B67" s="16"/>
      <c r="C67" s="15"/>
      <c r="D67" s="17"/>
      <c r="E67" s="17"/>
      <c r="F67" s="17"/>
      <c r="G67" s="18"/>
      <c r="H67" s="17"/>
      <c r="I67" s="17"/>
      <c r="J67" s="17"/>
      <c r="K67" s="100"/>
      <c r="L67" s="100"/>
      <c r="M67" s="100"/>
      <c r="N67" s="100"/>
      <c r="O67" s="100"/>
      <c r="P67" s="101"/>
      <c r="Q67" s="100"/>
      <c r="R67" s="102"/>
      <c r="S67" s="102"/>
      <c r="T67" s="102"/>
      <c r="U67" s="102"/>
      <c r="V67" s="100"/>
      <c r="W67" s="100"/>
    </row>
    <row r="68" spans="1:23" ht="12.75" customHeight="1">
      <c r="A68" s="15"/>
      <c r="B68" s="16"/>
      <c r="C68" s="15"/>
      <c r="D68" s="17"/>
      <c r="E68" s="17"/>
      <c r="F68" s="17"/>
      <c r="G68" s="18"/>
      <c r="H68" s="17"/>
      <c r="I68" s="17"/>
      <c r="J68" s="17"/>
      <c r="K68" s="100"/>
      <c r="L68" s="100"/>
      <c r="M68" s="100"/>
      <c r="N68" s="100"/>
      <c r="O68" s="100"/>
      <c r="P68" s="101"/>
      <c r="Q68" s="100"/>
      <c r="R68" s="102"/>
      <c r="S68" s="102"/>
      <c r="T68" s="102"/>
      <c r="U68" s="102"/>
      <c r="V68" s="100"/>
      <c r="W68" s="100"/>
    </row>
    <row r="69" spans="1:23" ht="12.75" customHeight="1">
      <c r="A69" s="15"/>
      <c r="B69" s="16"/>
      <c r="C69" s="15"/>
      <c r="D69" s="17"/>
      <c r="E69" s="17"/>
      <c r="F69" s="17"/>
      <c r="G69" s="18"/>
      <c r="H69" s="17"/>
      <c r="I69" s="17"/>
      <c r="J69" s="17"/>
      <c r="K69" s="100"/>
      <c r="L69" s="100"/>
      <c r="M69" s="100"/>
      <c r="N69" s="100"/>
      <c r="O69" s="100"/>
      <c r="P69" s="101"/>
      <c r="Q69" s="100"/>
      <c r="R69" s="102"/>
      <c r="S69" s="102"/>
      <c r="T69" s="102"/>
      <c r="U69" s="102"/>
      <c r="V69" s="100"/>
      <c r="W69" s="100"/>
    </row>
    <row r="70" spans="1:23" ht="12.75" customHeight="1">
      <c r="A70" s="7"/>
      <c r="B70" s="8"/>
      <c r="C70" s="7"/>
      <c r="D70" s="57"/>
      <c r="E70" s="17"/>
      <c r="F70" s="59"/>
      <c r="G70" s="58"/>
      <c r="H70" s="59"/>
      <c r="I70" s="21"/>
      <c r="J70" s="17"/>
      <c r="K70" s="100"/>
      <c r="L70" s="100"/>
      <c r="M70" s="100"/>
      <c r="N70" s="100"/>
      <c r="O70" s="100"/>
      <c r="P70" s="101"/>
      <c r="Q70" s="100"/>
      <c r="R70" s="102"/>
      <c r="S70" s="102"/>
      <c r="T70" s="102"/>
      <c r="U70" s="102"/>
      <c r="V70" s="100"/>
      <c r="W70" s="100"/>
    </row>
    <row r="71" spans="1:23" ht="12.75" customHeight="1">
      <c r="A71" s="62" t="s">
        <v>44</v>
      </c>
      <c r="B71" s="16"/>
      <c r="C71" s="15"/>
      <c r="D71" s="17"/>
      <c r="E71" s="17"/>
      <c r="F71" s="64"/>
      <c r="G71" s="16"/>
      <c r="H71" s="15"/>
      <c r="I71" s="17"/>
      <c r="J71" s="21"/>
      <c r="K71" s="100"/>
      <c r="L71" s="100"/>
      <c r="M71" s="100"/>
      <c r="N71" s="100"/>
      <c r="O71" s="100"/>
      <c r="P71" s="101"/>
      <c r="Q71" s="100"/>
      <c r="R71" s="102"/>
      <c r="S71" s="102"/>
      <c r="T71" s="102"/>
      <c r="U71" s="102"/>
      <c r="V71" s="100"/>
      <c r="W71" s="100"/>
    </row>
    <row r="72" spans="1:43" s="97" customFormat="1" ht="12.75" customHeight="1">
      <c r="A72" s="62" t="s">
        <v>45</v>
      </c>
      <c r="B72" s="16"/>
      <c r="C72" s="15"/>
      <c r="D72" s="17"/>
      <c r="E72" s="17"/>
      <c r="F72" s="64"/>
      <c r="G72" s="16"/>
      <c r="H72" s="15"/>
      <c r="I72" s="17"/>
      <c r="J72" s="17"/>
      <c r="K72" s="100"/>
      <c r="L72" s="100"/>
      <c r="M72" s="100"/>
      <c r="N72" s="100"/>
      <c r="O72" s="100"/>
      <c r="P72" s="101"/>
      <c r="Q72" s="100"/>
      <c r="R72" s="102"/>
      <c r="S72" s="102"/>
      <c r="T72" s="102"/>
      <c r="U72" s="102"/>
      <c r="V72" s="100"/>
      <c r="W72" s="100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</row>
    <row r="73" spans="1:43" s="97" customFormat="1" ht="12.75" customHeight="1">
      <c r="A73" s="15" t="s">
        <v>46</v>
      </c>
      <c r="B73" s="16"/>
      <c r="C73" s="15"/>
      <c r="D73" s="17"/>
      <c r="E73" s="17"/>
      <c r="F73" s="64"/>
      <c r="G73" s="16"/>
      <c r="H73" s="15"/>
      <c r="I73" s="17"/>
      <c r="J73" s="17"/>
      <c r="K73" s="100"/>
      <c r="L73" s="100"/>
      <c r="M73" s="100"/>
      <c r="N73" s="100"/>
      <c r="O73" s="100"/>
      <c r="P73" s="101"/>
      <c r="Q73" s="100"/>
      <c r="R73" s="102"/>
      <c r="S73" s="102"/>
      <c r="T73" s="102"/>
      <c r="U73" s="102"/>
      <c r="V73" s="100"/>
      <c r="W73" s="100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</row>
    <row r="74" spans="1:43" s="97" customFormat="1" ht="12.75" customHeight="1">
      <c r="A74" s="63" t="s">
        <v>47</v>
      </c>
      <c r="B74" s="50"/>
      <c r="C74" s="15"/>
      <c r="D74" s="17"/>
      <c r="E74" s="17"/>
      <c r="F74" s="65"/>
      <c r="G74" s="50"/>
      <c r="H74" s="15"/>
      <c r="I74" s="17"/>
      <c r="J74" s="17"/>
      <c r="K74" s="100"/>
      <c r="L74" s="100"/>
      <c r="M74" s="100"/>
      <c r="N74" s="100"/>
      <c r="O74" s="100"/>
      <c r="P74" s="101"/>
      <c r="Q74" s="100"/>
      <c r="R74" s="102"/>
      <c r="S74" s="102"/>
      <c r="T74" s="102"/>
      <c r="U74" s="102"/>
      <c r="V74" s="100"/>
      <c r="W74" s="100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</row>
    <row r="75" spans="1:23" ht="12.75" customHeight="1">
      <c r="A75" s="15"/>
      <c r="B75" s="16"/>
      <c r="C75" s="15"/>
      <c r="D75" s="17"/>
      <c r="E75" s="17"/>
      <c r="F75" s="17"/>
      <c r="G75" s="18"/>
      <c r="H75" s="17"/>
      <c r="I75" s="17"/>
      <c r="J75" s="17"/>
      <c r="K75" s="100"/>
      <c r="L75" s="100"/>
      <c r="M75" s="100"/>
      <c r="N75" s="100"/>
      <c r="O75" s="100"/>
      <c r="P75" s="101"/>
      <c r="Q75" s="100"/>
      <c r="R75" s="102"/>
      <c r="S75" s="102"/>
      <c r="T75" s="102"/>
      <c r="U75" s="102"/>
      <c r="V75" s="100"/>
      <c r="W75" s="100"/>
    </row>
    <row r="76" spans="1:43" s="97" customFormat="1" ht="12.75" customHeight="1">
      <c r="A76" s="15" t="s">
        <v>38</v>
      </c>
      <c r="B76" s="16"/>
      <c r="C76" s="15"/>
      <c r="D76" s="17"/>
      <c r="E76" s="17"/>
      <c r="F76" s="15"/>
      <c r="G76" s="18"/>
      <c r="H76" s="17"/>
      <c r="I76" s="17"/>
      <c r="J76" s="17"/>
      <c r="K76" s="100"/>
      <c r="L76" s="100"/>
      <c r="M76" s="100"/>
      <c r="N76" s="100"/>
      <c r="O76" s="100"/>
      <c r="P76" s="101"/>
      <c r="Q76" s="100"/>
      <c r="R76" s="102"/>
      <c r="S76" s="102"/>
      <c r="T76" s="102"/>
      <c r="U76" s="102"/>
      <c r="V76" s="100"/>
      <c r="W76" s="100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</row>
    <row r="77" spans="1:23" ht="12.75" customHeight="1">
      <c r="A77" s="15" t="s">
        <v>0</v>
      </c>
      <c r="B77" s="16"/>
      <c r="C77" s="15"/>
      <c r="D77" s="17"/>
      <c r="E77" s="17"/>
      <c r="F77" s="15"/>
      <c r="G77" s="18"/>
      <c r="H77" s="17"/>
      <c r="I77" s="17"/>
      <c r="J77" s="17"/>
      <c r="K77" s="100"/>
      <c r="L77" s="100"/>
      <c r="M77" s="100"/>
      <c r="N77" s="100"/>
      <c r="O77" s="100"/>
      <c r="P77" s="101"/>
      <c r="Q77" s="100"/>
      <c r="R77" s="102"/>
      <c r="S77" s="102"/>
      <c r="T77" s="102"/>
      <c r="U77" s="102"/>
      <c r="V77" s="100"/>
      <c r="W77" s="100"/>
    </row>
    <row r="78" spans="1:23" ht="12.75" customHeight="1">
      <c r="A78" s="15" t="s">
        <v>39</v>
      </c>
      <c r="B78" s="16"/>
      <c r="C78" s="15"/>
      <c r="D78" s="17"/>
      <c r="E78" s="17"/>
      <c r="F78" s="15"/>
      <c r="G78" s="18"/>
      <c r="H78" s="17"/>
      <c r="I78" s="17"/>
      <c r="J78" s="17"/>
      <c r="K78" s="100"/>
      <c r="L78" s="100"/>
      <c r="M78" s="100"/>
      <c r="N78" s="100"/>
      <c r="O78" s="100"/>
      <c r="P78" s="101"/>
      <c r="Q78" s="100"/>
      <c r="R78" s="102"/>
      <c r="S78" s="102"/>
      <c r="T78" s="102"/>
      <c r="U78" s="102"/>
      <c r="V78" s="100"/>
      <c r="W78" s="100"/>
    </row>
    <row r="79" spans="1:23" ht="12.75" customHeight="1">
      <c r="A79" s="15" t="s">
        <v>40</v>
      </c>
      <c r="B79" s="16"/>
      <c r="C79" s="15"/>
      <c r="D79" s="17"/>
      <c r="E79" s="17"/>
      <c r="F79" s="15"/>
      <c r="G79" s="18"/>
      <c r="H79" s="17"/>
      <c r="I79" s="17"/>
      <c r="J79" s="17"/>
      <c r="K79" s="100"/>
      <c r="L79" s="100"/>
      <c r="M79" s="100"/>
      <c r="N79" s="100"/>
      <c r="O79" s="100"/>
      <c r="P79" s="101"/>
      <c r="Q79" s="100"/>
      <c r="R79" s="102"/>
      <c r="S79" s="102"/>
      <c r="T79" s="102"/>
      <c r="U79" s="102"/>
      <c r="V79" s="100"/>
      <c r="W79" s="100"/>
    </row>
    <row r="80" spans="1:23" ht="12.75" customHeight="1">
      <c r="A80" s="15"/>
      <c r="B80" s="16"/>
      <c r="C80" s="15"/>
      <c r="D80" s="17"/>
      <c r="E80" s="17"/>
      <c r="F80" s="17"/>
      <c r="G80" s="18"/>
      <c r="H80" s="17"/>
      <c r="I80" s="17"/>
      <c r="J80" s="17"/>
      <c r="K80" s="100"/>
      <c r="L80" s="100"/>
      <c r="M80" s="100"/>
      <c r="N80" s="100"/>
      <c r="O80" s="100"/>
      <c r="P80" s="101"/>
      <c r="Q80" s="100"/>
      <c r="R80" s="102"/>
      <c r="S80" s="102"/>
      <c r="T80" s="102"/>
      <c r="U80" s="102"/>
      <c r="V80" s="100"/>
      <c r="W80" s="100"/>
    </row>
    <row r="81" spans="1:23" ht="12.75" customHeight="1">
      <c r="A81" s="17"/>
      <c r="B81" s="19"/>
      <c r="C81" s="17"/>
      <c r="D81" s="17"/>
      <c r="E81" s="17"/>
      <c r="F81" s="17"/>
      <c r="G81" s="18"/>
      <c r="H81" s="17"/>
      <c r="I81" s="17"/>
      <c r="J81" s="17"/>
      <c r="K81" s="100"/>
      <c r="L81" s="100"/>
      <c r="M81" s="100"/>
      <c r="N81" s="100"/>
      <c r="O81" s="100"/>
      <c r="P81" s="101"/>
      <c r="Q81" s="100"/>
      <c r="R81" s="102"/>
      <c r="S81" s="102"/>
      <c r="T81" s="102"/>
      <c r="U81" s="102"/>
      <c r="V81" s="100"/>
      <c r="W81" s="100"/>
    </row>
    <row r="82" spans="1:23" ht="12.75" customHeight="1">
      <c r="A82" s="17"/>
      <c r="B82" s="19"/>
      <c r="C82" s="17"/>
      <c r="D82" s="17"/>
      <c r="E82" s="17"/>
      <c r="F82" s="17"/>
      <c r="G82" s="18"/>
      <c r="H82" s="17"/>
      <c r="I82" s="17"/>
      <c r="J82" s="17"/>
      <c r="K82" s="100"/>
      <c r="L82" s="100"/>
      <c r="M82" s="100"/>
      <c r="N82" s="100"/>
      <c r="O82" s="100"/>
      <c r="P82" s="101"/>
      <c r="Q82" s="100"/>
      <c r="R82" s="102"/>
      <c r="S82" s="102"/>
      <c r="T82" s="102"/>
      <c r="U82" s="102"/>
      <c r="V82" s="100"/>
      <c r="W82" s="100"/>
    </row>
    <row r="83" spans="1:43" s="97" customFormat="1" ht="12.75">
      <c r="A83" s="17"/>
      <c r="B83" s="19"/>
      <c r="C83" s="17"/>
      <c r="D83" s="17"/>
      <c r="E83" s="17"/>
      <c r="F83" s="17"/>
      <c r="G83" s="18"/>
      <c r="H83" s="17"/>
      <c r="I83" s="17"/>
      <c r="J83" s="17"/>
      <c r="K83" s="100"/>
      <c r="L83" s="100"/>
      <c r="M83" s="100"/>
      <c r="N83" s="100"/>
      <c r="O83" s="100"/>
      <c r="P83" s="101"/>
      <c r="Q83" s="100"/>
      <c r="R83" s="102"/>
      <c r="S83" s="102"/>
      <c r="T83" s="102"/>
      <c r="U83" s="102"/>
      <c r="V83" s="100"/>
      <c r="W83" s="100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</row>
    <row r="84" spans="1:43" s="97" customFormat="1" ht="12.75">
      <c r="A84" s="17"/>
      <c r="B84" s="19"/>
      <c r="C84" s="17"/>
      <c r="D84" s="17"/>
      <c r="E84" s="17"/>
      <c r="F84" s="17"/>
      <c r="G84" s="18"/>
      <c r="H84" s="17"/>
      <c r="I84" s="17"/>
      <c r="J84" s="17"/>
      <c r="K84" s="100"/>
      <c r="L84" s="100"/>
      <c r="M84" s="100"/>
      <c r="N84" s="100"/>
      <c r="O84" s="100"/>
      <c r="P84" s="101"/>
      <c r="Q84" s="100"/>
      <c r="R84" s="102"/>
      <c r="S84" s="102"/>
      <c r="T84" s="102"/>
      <c r="U84" s="102"/>
      <c r="V84" s="100"/>
      <c r="W84" s="100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</row>
    <row r="85" spans="1:43" s="97" customFormat="1" ht="12.75">
      <c r="A85" s="17"/>
      <c r="B85" s="19"/>
      <c r="C85" s="17"/>
      <c r="D85" s="17"/>
      <c r="E85" s="17"/>
      <c r="F85" s="17"/>
      <c r="G85" s="18"/>
      <c r="H85" s="17"/>
      <c r="I85" s="17"/>
      <c r="J85" s="17"/>
      <c r="K85" s="100"/>
      <c r="L85" s="100"/>
      <c r="M85" s="178"/>
      <c r="N85" s="100"/>
      <c r="O85" s="100"/>
      <c r="P85" s="101"/>
      <c r="Q85" s="100"/>
      <c r="R85" s="102"/>
      <c r="S85" s="102"/>
      <c r="T85" s="102"/>
      <c r="U85" s="102"/>
      <c r="V85" s="100"/>
      <c r="W85" s="100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</row>
    <row r="86" spans="1:43" s="97" customFormat="1" ht="12.75">
      <c r="A86" s="17"/>
      <c r="B86" s="19"/>
      <c r="C86" s="17"/>
      <c r="D86" s="17"/>
      <c r="E86" s="17"/>
      <c r="F86" s="17"/>
      <c r="G86" s="18"/>
      <c r="H86" s="17"/>
      <c r="I86" s="17"/>
      <c r="J86" s="17"/>
      <c r="K86" s="89"/>
      <c r="L86" s="100"/>
      <c r="M86" s="111"/>
      <c r="N86" s="89"/>
      <c r="O86" s="100"/>
      <c r="P86" s="101"/>
      <c r="Q86" s="100"/>
      <c r="R86" s="102"/>
      <c r="S86" s="102"/>
      <c r="T86" s="102"/>
      <c r="U86" s="102"/>
      <c r="V86" s="100"/>
      <c r="W86" s="100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</row>
    <row r="87" spans="1:43" s="97" customFormat="1" ht="12.75">
      <c r="A87" s="17"/>
      <c r="B87" s="19"/>
      <c r="C87" s="17"/>
      <c r="D87" s="17"/>
      <c r="E87" s="17"/>
      <c r="F87" s="17"/>
      <c r="G87" s="18"/>
      <c r="H87" s="17"/>
      <c r="I87" s="17"/>
      <c r="J87" s="17"/>
      <c r="K87" s="124"/>
      <c r="L87" s="100"/>
      <c r="M87" s="111"/>
      <c r="N87" s="124"/>
      <c r="O87" s="100"/>
      <c r="P87" s="101"/>
      <c r="Q87" s="100"/>
      <c r="R87" s="102"/>
      <c r="S87" s="102"/>
      <c r="T87" s="102"/>
      <c r="U87" s="102"/>
      <c r="V87" s="100"/>
      <c r="W87" s="100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</row>
    <row r="88" spans="1:43" s="97" customFormat="1" ht="12.75">
      <c r="A88" s="17"/>
      <c r="B88" s="19"/>
      <c r="C88" s="17"/>
      <c r="D88" s="17"/>
      <c r="E88" s="17"/>
      <c r="F88" s="17"/>
      <c r="G88" s="18"/>
      <c r="H88" s="17"/>
      <c r="I88" s="17"/>
      <c r="J88" s="17"/>
      <c r="K88" s="181"/>
      <c r="L88" s="169"/>
      <c r="M88" s="111"/>
      <c r="N88" s="181"/>
      <c r="O88" s="169"/>
      <c r="P88" s="101"/>
      <c r="Q88" s="100"/>
      <c r="R88" s="102"/>
      <c r="S88" s="102"/>
      <c r="T88" s="102"/>
      <c r="U88" s="102"/>
      <c r="V88" s="100"/>
      <c r="W88" s="100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</row>
    <row r="89" spans="1:43" s="97" customFormat="1" ht="12.75">
      <c r="A89" s="17"/>
      <c r="B89" s="19"/>
      <c r="C89" s="17"/>
      <c r="D89" s="17"/>
      <c r="E89" s="17"/>
      <c r="F89" s="17"/>
      <c r="G89" s="18"/>
      <c r="H89" s="17"/>
      <c r="I89" s="17"/>
      <c r="J89" s="17"/>
      <c r="K89" s="182"/>
      <c r="L89" s="100"/>
      <c r="M89" s="111"/>
      <c r="N89" s="182"/>
      <c r="O89" s="100"/>
      <c r="P89" s="101"/>
      <c r="Q89" s="100"/>
      <c r="R89" s="102"/>
      <c r="S89" s="102"/>
      <c r="T89" s="102"/>
      <c r="U89" s="102"/>
      <c r="V89" s="100"/>
      <c r="W89" s="100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</row>
    <row r="90" spans="1:43" s="97" customFormat="1" ht="12.75">
      <c r="A90" s="17"/>
      <c r="B90" s="19"/>
      <c r="C90" s="17"/>
      <c r="D90" s="17"/>
      <c r="E90" s="17"/>
      <c r="F90" s="17"/>
      <c r="G90" s="18"/>
      <c r="H90" s="17"/>
      <c r="I90" s="17"/>
      <c r="J90" s="17"/>
      <c r="K90" s="100"/>
      <c r="L90" s="100"/>
      <c r="M90" s="111"/>
      <c r="N90" s="100"/>
      <c r="O90" s="100"/>
      <c r="P90" s="101"/>
      <c r="Q90" s="100"/>
      <c r="R90" s="102"/>
      <c r="S90" s="102"/>
      <c r="T90" s="102"/>
      <c r="U90" s="102"/>
      <c r="V90" s="100"/>
      <c r="W90" s="100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</row>
    <row r="91" spans="1:23" ht="12.75">
      <c r="A91" s="17"/>
      <c r="B91" s="19"/>
      <c r="C91" s="17"/>
      <c r="D91" s="17"/>
      <c r="E91" s="17"/>
      <c r="F91" s="17"/>
      <c r="G91" s="18"/>
      <c r="H91" s="17"/>
      <c r="I91" s="17"/>
      <c r="J91" s="17"/>
      <c r="K91" s="111"/>
      <c r="L91" s="100"/>
      <c r="M91" s="111"/>
      <c r="N91" s="111"/>
      <c r="O91" s="100"/>
      <c r="P91" s="101"/>
      <c r="Q91" s="100"/>
      <c r="R91" s="102"/>
      <c r="S91" s="102"/>
      <c r="T91" s="102"/>
      <c r="U91" s="102"/>
      <c r="V91" s="100"/>
      <c r="W91" s="100"/>
    </row>
    <row r="92" spans="1:23" ht="12.75">
      <c r="A92" s="100"/>
      <c r="B92" s="111"/>
      <c r="C92" s="100"/>
      <c r="D92" s="111"/>
      <c r="E92" s="111"/>
      <c r="F92" s="100"/>
      <c r="G92" s="111"/>
      <c r="H92" s="111"/>
      <c r="I92" s="100"/>
      <c r="J92" s="111"/>
      <c r="K92" s="111"/>
      <c r="L92" s="100"/>
      <c r="M92" s="111"/>
      <c r="N92" s="111"/>
      <c r="O92" s="100"/>
      <c r="P92" s="101"/>
      <c r="Q92" s="100"/>
      <c r="R92" s="102"/>
      <c r="S92" s="102"/>
      <c r="T92" s="102"/>
      <c r="U92" s="102"/>
      <c r="V92" s="100"/>
      <c r="W92" s="100"/>
    </row>
    <row r="93" spans="1:23" ht="12.75">
      <c r="A93" s="100"/>
      <c r="B93" s="111"/>
      <c r="C93" s="100"/>
      <c r="D93" s="183"/>
      <c r="E93" s="183"/>
      <c r="F93" s="183"/>
      <c r="G93" s="111"/>
      <c r="H93" s="183"/>
      <c r="I93" s="183"/>
      <c r="J93" s="111"/>
      <c r="K93" s="183"/>
      <c r="L93" s="183"/>
      <c r="M93" s="111"/>
      <c r="N93" s="183"/>
      <c r="O93" s="183"/>
      <c r="P93" s="101"/>
      <c r="Q93" s="100"/>
      <c r="R93" s="102"/>
      <c r="S93" s="102"/>
      <c r="T93" s="102"/>
      <c r="U93" s="102"/>
      <c r="V93" s="100"/>
      <c r="W93" s="100"/>
    </row>
    <row r="94" spans="1:23" ht="12.75">
      <c r="A94" s="100"/>
      <c r="B94" s="111"/>
      <c r="C94" s="100"/>
      <c r="D94" s="100"/>
      <c r="E94" s="184"/>
      <c r="F94" s="100"/>
      <c r="G94" s="111"/>
      <c r="H94" s="184"/>
      <c r="I94" s="100"/>
      <c r="J94" s="111"/>
      <c r="K94" s="184"/>
      <c r="L94" s="100"/>
      <c r="M94" s="111"/>
      <c r="N94" s="184"/>
      <c r="O94" s="100"/>
      <c r="P94" s="101"/>
      <c r="Q94" s="100"/>
      <c r="R94" s="102"/>
      <c r="S94" s="102"/>
      <c r="T94" s="102"/>
      <c r="U94" s="102"/>
      <c r="V94" s="100"/>
      <c r="W94" s="100"/>
    </row>
    <row r="95" spans="1:23" ht="12.75">
      <c r="A95" s="100"/>
      <c r="B95" s="111"/>
      <c r="C95" s="100"/>
      <c r="D95" s="100"/>
      <c r="E95" s="100"/>
      <c r="F95" s="100"/>
      <c r="G95" s="111"/>
      <c r="H95" s="100"/>
      <c r="I95" s="100"/>
      <c r="J95" s="111"/>
      <c r="K95" s="100"/>
      <c r="L95" s="100"/>
      <c r="M95" s="111"/>
      <c r="N95" s="100"/>
      <c r="O95" s="100"/>
      <c r="P95" s="101"/>
      <c r="Q95" s="100"/>
      <c r="R95" s="102"/>
      <c r="S95" s="102"/>
      <c r="T95" s="102"/>
      <c r="U95" s="102"/>
      <c r="V95" s="100"/>
      <c r="W95" s="100"/>
    </row>
    <row r="96" spans="1:18" ht="12.75">
      <c r="A96" s="100"/>
      <c r="B96" s="111"/>
      <c r="C96" s="100"/>
      <c r="D96" s="100"/>
      <c r="E96" s="100"/>
      <c r="F96" s="100"/>
      <c r="G96" s="111"/>
      <c r="H96" s="100"/>
      <c r="I96" s="100"/>
      <c r="J96" s="111"/>
      <c r="K96" s="100"/>
      <c r="L96" s="100"/>
      <c r="M96" s="111"/>
      <c r="N96" s="100"/>
      <c r="O96" s="100"/>
      <c r="P96" s="101"/>
      <c r="Q96" s="100"/>
      <c r="R96" s="102"/>
    </row>
    <row r="97" spans="1:43" s="97" customFormat="1" ht="12.75">
      <c r="A97" s="185"/>
      <c r="B97" s="111"/>
      <c r="C97" s="100"/>
      <c r="D97" s="186"/>
      <c r="E97" s="187"/>
      <c r="F97" s="100"/>
      <c r="G97" s="186"/>
      <c r="H97" s="187"/>
      <c r="I97" s="100"/>
      <c r="J97" s="186"/>
      <c r="K97" s="187"/>
      <c r="L97" s="100"/>
      <c r="M97" s="186"/>
      <c r="N97" s="187"/>
      <c r="O97" s="100"/>
      <c r="P97" s="101"/>
      <c r="Q97" s="100"/>
      <c r="R97" s="102"/>
      <c r="S97" s="98"/>
      <c r="T97" s="99"/>
      <c r="U97" s="99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</row>
    <row r="98" spans="1:43" s="97" customFormat="1" ht="12.75">
      <c r="A98" s="185"/>
      <c r="B98" s="111"/>
      <c r="C98" s="100"/>
      <c r="D98" s="186"/>
      <c r="E98" s="187"/>
      <c r="F98" s="100"/>
      <c r="G98" s="186"/>
      <c r="H98" s="187"/>
      <c r="I98" s="100"/>
      <c r="J98" s="186"/>
      <c r="K98" s="187"/>
      <c r="L98" s="100"/>
      <c r="M98" s="186"/>
      <c r="N98" s="187"/>
      <c r="O98" s="100"/>
      <c r="P98" s="101"/>
      <c r="Q98" s="100"/>
      <c r="R98" s="102"/>
      <c r="S98" s="98"/>
      <c r="T98" s="99"/>
      <c r="U98" s="99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</row>
    <row r="99" spans="1:43" s="97" customFormat="1" ht="12.75">
      <c r="A99" s="100"/>
      <c r="B99" s="111"/>
      <c r="C99" s="100"/>
      <c r="D99" s="186"/>
      <c r="E99" s="187"/>
      <c r="F99" s="100"/>
      <c r="G99" s="186"/>
      <c r="H99" s="187"/>
      <c r="I99" s="100"/>
      <c r="J99" s="186"/>
      <c r="K99" s="187"/>
      <c r="L99" s="100"/>
      <c r="M99" s="186"/>
      <c r="N99" s="187"/>
      <c r="O99" s="100"/>
      <c r="P99" s="101"/>
      <c r="Q99" s="100"/>
      <c r="R99" s="102"/>
      <c r="S99" s="98"/>
      <c r="T99" s="99"/>
      <c r="U99" s="99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</row>
    <row r="100" spans="1:43" s="97" customFormat="1" ht="12.75">
      <c r="A100" s="185"/>
      <c r="B100" s="111"/>
      <c r="C100" s="100"/>
      <c r="D100" s="186"/>
      <c r="E100" s="187"/>
      <c r="F100" s="100"/>
      <c r="G100" s="186"/>
      <c r="H100" s="187"/>
      <c r="I100" s="100"/>
      <c r="J100" s="186"/>
      <c r="K100" s="187"/>
      <c r="L100" s="100"/>
      <c r="M100" s="186"/>
      <c r="N100" s="187"/>
      <c r="O100" s="100"/>
      <c r="P100" s="101"/>
      <c r="Q100" s="100"/>
      <c r="R100" s="102"/>
      <c r="S100" s="98"/>
      <c r="T100" s="99"/>
      <c r="U100" s="99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</row>
    <row r="101" spans="1:43" s="97" customFormat="1" ht="12.75">
      <c r="A101" s="185"/>
      <c r="B101" s="111"/>
      <c r="C101" s="100"/>
      <c r="D101" s="186"/>
      <c r="E101" s="187"/>
      <c r="F101" s="100"/>
      <c r="G101" s="186"/>
      <c r="H101" s="187"/>
      <c r="I101" s="100"/>
      <c r="J101" s="186"/>
      <c r="K101" s="187"/>
      <c r="L101" s="100"/>
      <c r="M101" s="186"/>
      <c r="N101" s="187"/>
      <c r="O101" s="100"/>
      <c r="P101" s="101"/>
      <c r="Q101" s="100"/>
      <c r="R101" s="102"/>
      <c r="S101" s="98"/>
      <c r="T101" s="99"/>
      <c r="U101" s="99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</row>
    <row r="102" spans="1:43" s="97" customFormat="1" ht="12.75">
      <c r="A102" s="185"/>
      <c r="B102" s="111"/>
      <c r="C102" s="100"/>
      <c r="D102" s="186"/>
      <c r="E102" s="187"/>
      <c r="F102" s="100"/>
      <c r="G102" s="186"/>
      <c r="H102" s="187"/>
      <c r="I102" s="100"/>
      <c r="J102" s="186"/>
      <c r="K102" s="187"/>
      <c r="L102" s="100"/>
      <c r="M102" s="186"/>
      <c r="N102" s="187"/>
      <c r="O102" s="100"/>
      <c r="P102" s="101"/>
      <c r="Q102" s="100"/>
      <c r="R102" s="102"/>
      <c r="S102" s="98"/>
      <c r="T102" s="99"/>
      <c r="U102" s="99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</row>
    <row r="103" spans="1:43" s="97" customFormat="1" ht="12.75">
      <c r="A103" s="185"/>
      <c r="B103" s="111"/>
      <c r="C103" s="100"/>
      <c r="D103" s="186"/>
      <c r="E103" s="187"/>
      <c r="F103" s="100"/>
      <c r="G103" s="186"/>
      <c r="H103" s="187"/>
      <c r="I103" s="100"/>
      <c r="J103" s="186"/>
      <c r="K103" s="187"/>
      <c r="L103" s="100"/>
      <c r="M103" s="186"/>
      <c r="N103" s="187"/>
      <c r="O103" s="100"/>
      <c r="P103" s="101"/>
      <c r="Q103" s="100"/>
      <c r="R103" s="102"/>
      <c r="S103" s="98"/>
      <c r="T103" s="99"/>
      <c r="U103" s="99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</row>
    <row r="104" spans="1:43" s="97" customFormat="1" ht="12.75">
      <c r="A104" s="185"/>
      <c r="B104" s="111"/>
      <c r="C104" s="100"/>
      <c r="D104" s="186"/>
      <c r="E104" s="187"/>
      <c r="F104" s="100"/>
      <c r="G104" s="186"/>
      <c r="H104" s="187"/>
      <c r="I104" s="100"/>
      <c r="J104" s="186"/>
      <c r="K104" s="187"/>
      <c r="L104" s="100"/>
      <c r="M104" s="186"/>
      <c r="N104" s="187"/>
      <c r="O104" s="100"/>
      <c r="P104" s="101"/>
      <c r="Q104" s="100"/>
      <c r="R104" s="102"/>
      <c r="S104" s="98"/>
      <c r="T104" s="99"/>
      <c r="U104" s="99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</row>
    <row r="105" spans="1:43" s="97" customFormat="1" ht="12.75">
      <c r="A105" s="185"/>
      <c r="B105" s="111"/>
      <c r="C105" s="100"/>
      <c r="D105" s="186"/>
      <c r="E105" s="187"/>
      <c r="F105" s="100"/>
      <c r="G105" s="186"/>
      <c r="H105" s="187"/>
      <c r="I105" s="100"/>
      <c r="J105" s="186"/>
      <c r="K105" s="187"/>
      <c r="L105" s="100"/>
      <c r="M105" s="186"/>
      <c r="N105" s="187"/>
      <c r="O105" s="100"/>
      <c r="P105" s="101"/>
      <c r="Q105" s="100"/>
      <c r="R105" s="102"/>
      <c r="S105" s="98"/>
      <c r="T105" s="99"/>
      <c r="U105" s="99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</row>
    <row r="106" spans="1:43" s="97" customFormat="1" ht="12.75">
      <c r="A106" s="185"/>
      <c r="B106" s="111"/>
      <c r="C106" s="100"/>
      <c r="D106" s="186"/>
      <c r="E106" s="187"/>
      <c r="F106" s="100"/>
      <c r="G106" s="186"/>
      <c r="H106" s="187"/>
      <c r="I106" s="100"/>
      <c r="J106" s="186"/>
      <c r="K106" s="187"/>
      <c r="L106" s="100"/>
      <c r="M106" s="186"/>
      <c r="N106" s="187"/>
      <c r="O106" s="100"/>
      <c r="P106" s="101"/>
      <c r="Q106" s="100"/>
      <c r="R106" s="102"/>
      <c r="S106" s="98"/>
      <c r="T106" s="99"/>
      <c r="U106" s="99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</row>
    <row r="107" spans="1:43" s="97" customFormat="1" ht="12.75">
      <c r="A107" s="185"/>
      <c r="B107" s="111"/>
      <c r="C107" s="100"/>
      <c r="D107" s="186"/>
      <c r="E107" s="187"/>
      <c r="F107" s="100"/>
      <c r="G107" s="186"/>
      <c r="H107" s="187"/>
      <c r="I107" s="100"/>
      <c r="J107" s="186"/>
      <c r="K107" s="187"/>
      <c r="L107" s="100"/>
      <c r="M107" s="186"/>
      <c r="N107" s="187"/>
      <c r="O107" s="100"/>
      <c r="P107" s="101"/>
      <c r="Q107" s="100"/>
      <c r="R107" s="102"/>
      <c r="S107" s="98"/>
      <c r="T107" s="99"/>
      <c r="U107" s="99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</row>
    <row r="108" spans="1:43" s="97" customFormat="1" ht="12.75">
      <c r="A108" s="185"/>
      <c r="B108" s="111"/>
      <c r="C108" s="100"/>
      <c r="D108" s="186"/>
      <c r="E108" s="187"/>
      <c r="F108" s="100"/>
      <c r="G108" s="186"/>
      <c r="H108" s="187"/>
      <c r="I108" s="100"/>
      <c r="J108" s="186"/>
      <c r="K108" s="187"/>
      <c r="L108" s="100"/>
      <c r="M108" s="186"/>
      <c r="N108" s="187"/>
      <c r="O108" s="100"/>
      <c r="P108" s="101"/>
      <c r="Q108" s="100"/>
      <c r="R108" s="102"/>
      <c r="S108" s="98"/>
      <c r="T108" s="99"/>
      <c r="U108" s="99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</row>
    <row r="109" spans="1:43" s="97" customFormat="1" ht="12.75">
      <c r="A109" s="185"/>
      <c r="B109" s="111"/>
      <c r="C109" s="100"/>
      <c r="D109" s="186"/>
      <c r="E109" s="187"/>
      <c r="F109" s="100"/>
      <c r="G109" s="186"/>
      <c r="H109" s="187"/>
      <c r="I109" s="100"/>
      <c r="J109" s="186"/>
      <c r="K109" s="187"/>
      <c r="L109" s="100"/>
      <c r="M109" s="186"/>
      <c r="N109" s="187"/>
      <c r="O109" s="100"/>
      <c r="P109" s="101"/>
      <c r="Q109" s="100"/>
      <c r="R109" s="102"/>
      <c r="S109" s="98"/>
      <c r="T109" s="99"/>
      <c r="U109" s="99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</row>
    <row r="110" spans="1:43" s="97" customFormat="1" ht="12.75">
      <c r="A110" s="185"/>
      <c r="B110" s="111"/>
      <c r="C110" s="100"/>
      <c r="D110" s="186"/>
      <c r="E110" s="187"/>
      <c r="F110" s="100"/>
      <c r="G110" s="186"/>
      <c r="H110" s="187"/>
      <c r="I110" s="100"/>
      <c r="J110" s="186"/>
      <c r="K110" s="187"/>
      <c r="L110" s="100"/>
      <c r="M110" s="186"/>
      <c r="N110" s="187"/>
      <c r="O110" s="100"/>
      <c r="P110" s="101"/>
      <c r="Q110" s="100"/>
      <c r="R110" s="102"/>
      <c r="S110" s="98"/>
      <c r="T110" s="99"/>
      <c r="U110" s="99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</row>
    <row r="111" spans="1:43" s="97" customFormat="1" ht="12.75">
      <c r="A111" s="185"/>
      <c r="B111" s="111"/>
      <c r="C111" s="100"/>
      <c r="D111" s="186"/>
      <c r="E111" s="187"/>
      <c r="F111" s="100"/>
      <c r="G111" s="186"/>
      <c r="H111" s="187"/>
      <c r="I111" s="100"/>
      <c r="J111" s="186"/>
      <c r="K111" s="187"/>
      <c r="L111" s="100"/>
      <c r="M111" s="186"/>
      <c r="N111" s="187"/>
      <c r="O111" s="100"/>
      <c r="P111" s="101"/>
      <c r="Q111" s="100"/>
      <c r="R111" s="102"/>
      <c r="S111" s="98"/>
      <c r="T111" s="99"/>
      <c r="U111" s="99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</row>
    <row r="112" spans="1:43" s="97" customFormat="1" ht="12.75">
      <c r="A112" s="185"/>
      <c r="B112" s="111"/>
      <c r="C112" s="100"/>
      <c r="D112" s="186"/>
      <c r="E112" s="187"/>
      <c r="F112" s="100"/>
      <c r="G112" s="186"/>
      <c r="H112" s="187"/>
      <c r="I112" s="100"/>
      <c r="J112" s="186"/>
      <c r="K112" s="187"/>
      <c r="L112" s="100"/>
      <c r="M112" s="186"/>
      <c r="N112" s="187"/>
      <c r="O112" s="100"/>
      <c r="P112" s="101"/>
      <c r="Q112" s="100"/>
      <c r="R112" s="102"/>
      <c r="S112" s="98"/>
      <c r="T112" s="99"/>
      <c r="U112" s="99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</row>
    <row r="113" spans="1:18" ht="12.75">
      <c r="A113" s="185"/>
      <c r="B113" s="111"/>
      <c r="C113" s="100"/>
      <c r="D113" s="186"/>
      <c r="E113" s="187"/>
      <c r="F113" s="100"/>
      <c r="G113" s="186"/>
      <c r="H113" s="187"/>
      <c r="I113" s="188"/>
      <c r="J113" s="186"/>
      <c r="K113" s="187"/>
      <c r="L113" s="100"/>
      <c r="M113" s="186"/>
      <c r="N113" s="187"/>
      <c r="O113" s="100"/>
      <c r="P113" s="101"/>
      <c r="Q113" s="100"/>
      <c r="R113" s="102"/>
    </row>
    <row r="114" spans="1:18" ht="12.75">
      <c r="A114" s="185"/>
      <c r="B114" s="111"/>
      <c r="C114" s="100"/>
      <c r="D114" s="186"/>
      <c r="E114" s="187"/>
      <c r="F114" s="100"/>
      <c r="G114" s="186"/>
      <c r="H114" s="187"/>
      <c r="I114" s="100"/>
      <c r="J114" s="186"/>
      <c r="K114" s="187"/>
      <c r="L114" s="100"/>
      <c r="M114" s="186"/>
      <c r="N114" s="187"/>
      <c r="O114" s="100"/>
      <c r="P114" s="101"/>
      <c r="Q114" s="100"/>
      <c r="R114" s="102"/>
    </row>
    <row r="115" spans="1:18" ht="12.75">
      <c r="A115" s="185"/>
      <c r="B115" s="111"/>
      <c r="C115" s="100"/>
      <c r="D115" s="186"/>
      <c r="E115" s="187"/>
      <c r="F115" s="100"/>
      <c r="G115" s="186"/>
      <c r="H115" s="187"/>
      <c r="I115" s="100"/>
      <c r="J115" s="186"/>
      <c r="K115" s="187"/>
      <c r="L115" s="100"/>
      <c r="M115" s="186"/>
      <c r="N115" s="187"/>
      <c r="O115" s="100"/>
      <c r="P115" s="101"/>
      <c r="Q115" s="100"/>
      <c r="R115" s="102"/>
    </row>
    <row r="116" spans="1:18" ht="12.75">
      <c r="A116" s="185"/>
      <c r="B116" s="111"/>
      <c r="C116" s="100"/>
      <c r="D116" s="186"/>
      <c r="E116" s="187"/>
      <c r="F116" s="100"/>
      <c r="G116" s="186"/>
      <c r="H116" s="187"/>
      <c r="I116" s="100"/>
      <c r="J116" s="186"/>
      <c r="K116" s="187"/>
      <c r="L116" s="100"/>
      <c r="M116" s="186"/>
      <c r="N116" s="187"/>
      <c r="O116" s="100"/>
      <c r="P116" s="101"/>
      <c r="Q116" s="100"/>
      <c r="R116" s="102"/>
    </row>
    <row r="117" spans="1:18" ht="12.75">
      <c r="A117" s="185"/>
      <c r="B117" s="111"/>
      <c r="C117" s="100"/>
      <c r="D117" s="186"/>
      <c r="E117" s="187"/>
      <c r="F117" s="100"/>
      <c r="G117" s="186"/>
      <c r="H117" s="187"/>
      <c r="I117" s="100"/>
      <c r="J117" s="186"/>
      <c r="K117" s="187"/>
      <c r="L117" s="100"/>
      <c r="M117" s="186"/>
      <c r="N117" s="187"/>
      <c r="O117" s="100"/>
      <c r="P117" s="101"/>
      <c r="Q117" s="100"/>
      <c r="R117" s="102"/>
    </row>
    <row r="118" spans="1:18" ht="12.75">
      <c r="A118" s="185"/>
      <c r="B118" s="111"/>
      <c r="C118" s="100"/>
      <c r="D118" s="186"/>
      <c r="E118" s="187"/>
      <c r="F118" s="100"/>
      <c r="G118" s="186"/>
      <c r="H118" s="187"/>
      <c r="I118" s="100"/>
      <c r="J118" s="186"/>
      <c r="K118" s="187"/>
      <c r="L118" s="100"/>
      <c r="M118" s="186"/>
      <c r="N118" s="187"/>
      <c r="O118" s="100"/>
      <c r="P118" s="101"/>
      <c r="Q118" s="100"/>
      <c r="R118" s="102"/>
    </row>
    <row r="119" spans="1:18" ht="12.75">
      <c r="A119" s="185"/>
      <c r="B119" s="111"/>
      <c r="C119" s="100"/>
      <c r="D119" s="186"/>
      <c r="E119" s="187"/>
      <c r="F119" s="100"/>
      <c r="G119" s="186"/>
      <c r="H119" s="187"/>
      <c r="I119" s="100"/>
      <c r="J119" s="186"/>
      <c r="K119" s="187"/>
      <c r="L119" s="100"/>
      <c r="M119" s="186"/>
      <c r="N119" s="187"/>
      <c r="O119" s="100"/>
      <c r="P119" s="101"/>
      <c r="Q119" s="100"/>
      <c r="R119" s="102"/>
    </row>
    <row r="120" spans="1:18" ht="12.75">
      <c r="A120" s="185"/>
      <c r="B120" s="111"/>
      <c r="C120" s="100"/>
      <c r="D120" s="186"/>
      <c r="E120" s="187"/>
      <c r="F120" s="100"/>
      <c r="G120" s="186"/>
      <c r="H120" s="187"/>
      <c r="I120" s="100"/>
      <c r="J120" s="186"/>
      <c r="K120" s="187"/>
      <c r="L120" s="100"/>
      <c r="M120" s="186"/>
      <c r="N120" s="187"/>
      <c r="O120" s="100"/>
      <c r="P120" s="101"/>
      <c r="Q120" s="100"/>
      <c r="R120" s="102"/>
    </row>
    <row r="121" spans="1:18" ht="12.75">
      <c r="A121" s="185"/>
      <c r="B121" s="111"/>
      <c r="C121" s="100"/>
      <c r="D121" s="186"/>
      <c r="E121" s="187"/>
      <c r="F121" s="100"/>
      <c r="G121" s="186"/>
      <c r="H121" s="187"/>
      <c r="I121" s="100"/>
      <c r="J121" s="186"/>
      <c r="K121" s="187"/>
      <c r="L121" s="100"/>
      <c r="M121" s="186"/>
      <c r="N121" s="187"/>
      <c r="O121" s="100"/>
      <c r="P121" s="101"/>
      <c r="Q121" s="100"/>
      <c r="R121" s="102"/>
    </row>
    <row r="122" spans="1:18" ht="12.75">
      <c r="A122" s="185"/>
      <c r="B122" s="111"/>
      <c r="C122" s="100"/>
      <c r="D122" s="186"/>
      <c r="E122" s="187"/>
      <c r="F122" s="100"/>
      <c r="G122" s="186"/>
      <c r="H122" s="187"/>
      <c r="I122" s="100"/>
      <c r="J122" s="186"/>
      <c r="K122" s="187"/>
      <c r="L122" s="100"/>
      <c r="M122" s="186"/>
      <c r="N122" s="187"/>
      <c r="O122" s="100"/>
      <c r="P122" s="101"/>
      <c r="Q122" s="100"/>
      <c r="R122" s="102"/>
    </row>
    <row r="123" spans="1:18" ht="12.75">
      <c r="A123" s="185"/>
      <c r="B123" s="111"/>
      <c r="C123" s="100"/>
      <c r="D123" s="186"/>
      <c r="E123" s="187"/>
      <c r="F123" s="100"/>
      <c r="G123" s="186"/>
      <c r="H123" s="187"/>
      <c r="I123" s="100"/>
      <c r="J123" s="186"/>
      <c r="K123" s="187"/>
      <c r="L123" s="100"/>
      <c r="M123" s="186"/>
      <c r="N123" s="187"/>
      <c r="O123" s="100"/>
      <c r="P123" s="101"/>
      <c r="Q123" s="100"/>
      <c r="R123" s="102"/>
    </row>
    <row r="124" spans="1:18" ht="12.75">
      <c r="A124" s="185"/>
      <c r="B124" s="111"/>
      <c r="C124" s="100"/>
      <c r="D124" s="186"/>
      <c r="E124" s="187"/>
      <c r="F124" s="100"/>
      <c r="G124" s="186"/>
      <c r="H124" s="187"/>
      <c r="I124" s="100"/>
      <c r="J124" s="186"/>
      <c r="K124" s="187"/>
      <c r="L124" s="100"/>
      <c r="M124" s="186"/>
      <c r="N124" s="187"/>
      <c r="O124" s="100"/>
      <c r="P124" s="101"/>
      <c r="Q124" s="100"/>
      <c r="R124" s="102"/>
    </row>
    <row r="125" spans="1:21" ht="12.75">
      <c r="A125" s="185"/>
      <c r="B125" s="111"/>
      <c r="C125" s="100"/>
      <c r="D125" s="186"/>
      <c r="E125" s="187"/>
      <c r="F125" s="100"/>
      <c r="G125" s="186"/>
      <c r="H125" s="187"/>
      <c r="I125" s="100"/>
      <c r="J125" s="186"/>
      <c r="K125" s="187"/>
      <c r="L125" s="188"/>
      <c r="M125" s="186"/>
      <c r="N125" s="187"/>
      <c r="O125" s="188"/>
      <c r="P125" s="100"/>
      <c r="Q125" s="100"/>
      <c r="R125" s="100"/>
      <c r="S125" s="92"/>
      <c r="T125" s="92"/>
      <c r="U125" s="92"/>
    </row>
    <row r="126" spans="1:21" ht="12.75">
      <c r="A126" s="185"/>
      <c r="B126" s="111"/>
      <c r="C126" s="100"/>
      <c r="D126" s="186"/>
      <c r="E126" s="187"/>
      <c r="F126" s="100"/>
      <c r="G126" s="186"/>
      <c r="H126" s="187"/>
      <c r="I126" s="100"/>
      <c r="J126" s="186"/>
      <c r="K126" s="187"/>
      <c r="L126" s="100"/>
      <c r="M126" s="186"/>
      <c r="N126" s="187"/>
      <c r="O126" s="100"/>
      <c r="P126" s="100"/>
      <c r="Q126" s="100"/>
      <c r="R126" s="100"/>
      <c r="S126" s="92"/>
      <c r="T126" s="92"/>
      <c r="U126" s="92"/>
    </row>
    <row r="127" spans="1:21" ht="12.75">
      <c r="A127" s="185"/>
      <c r="B127" s="111"/>
      <c r="C127" s="100"/>
      <c r="D127" s="186"/>
      <c r="E127" s="187"/>
      <c r="F127" s="100"/>
      <c r="G127" s="186"/>
      <c r="H127" s="187"/>
      <c r="I127" s="100"/>
      <c r="J127" s="186"/>
      <c r="K127" s="187"/>
      <c r="L127" s="100"/>
      <c r="M127" s="186"/>
      <c r="N127" s="187"/>
      <c r="O127" s="100"/>
      <c r="P127" s="100"/>
      <c r="Q127" s="100"/>
      <c r="R127" s="100"/>
      <c r="S127" s="92"/>
      <c r="T127" s="92"/>
      <c r="U127" s="92"/>
    </row>
    <row r="128" spans="1:21" ht="12.75">
      <c r="A128" s="185"/>
      <c r="B128" s="111"/>
      <c r="C128" s="100"/>
      <c r="D128" s="186"/>
      <c r="E128" s="187"/>
      <c r="F128" s="100"/>
      <c r="G128" s="186"/>
      <c r="H128" s="187"/>
      <c r="I128" s="100"/>
      <c r="J128" s="186"/>
      <c r="K128" s="187"/>
      <c r="L128" s="100"/>
      <c r="M128" s="186"/>
      <c r="N128" s="187"/>
      <c r="O128" s="100"/>
      <c r="P128" s="100"/>
      <c r="Q128" s="100"/>
      <c r="R128" s="100"/>
      <c r="S128" s="92"/>
      <c r="T128" s="92"/>
      <c r="U128" s="92"/>
    </row>
    <row r="129" spans="1:21" ht="12.75">
      <c r="A129" s="100"/>
      <c r="B129" s="111"/>
      <c r="C129" s="100"/>
      <c r="D129" s="100"/>
      <c r="E129" s="124"/>
      <c r="F129" s="124"/>
      <c r="G129" s="124"/>
      <c r="H129" s="124"/>
      <c r="I129" s="100"/>
      <c r="J129" s="124"/>
      <c r="K129" s="124"/>
      <c r="L129" s="100"/>
      <c r="M129" s="124"/>
      <c r="N129" s="124"/>
      <c r="O129" s="100"/>
      <c r="P129" s="100"/>
      <c r="Q129" s="100"/>
      <c r="R129" s="100"/>
      <c r="S129" s="92"/>
      <c r="T129" s="92"/>
      <c r="U129" s="92"/>
    </row>
    <row r="130" spans="1:21" ht="12.75">
      <c r="A130" s="100"/>
      <c r="B130" s="111"/>
      <c r="C130" s="100"/>
      <c r="D130" s="100"/>
      <c r="E130" s="100"/>
      <c r="F130" s="100"/>
      <c r="G130" s="111"/>
      <c r="H130" s="100"/>
      <c r="I130" s="100"/>
      <c r="J130" s="111"/>
      <c r="K130" s="100"/>
      <c r="L130" s="100"/>
      <c r="M130" s="111"/>
      <c r="N130" s="100"/>
      <c r="O130" s="100"/>
      <c r="P130" s="100"/>
      <c r="Q130" s="100"/>
      <c r="R130" s="100"/>
      <c r="S130" s="92"/>
      <c r="T130" s="92"/>
      <c r="U130" s="92"/>
    </row>
    <row r="131" spans="1:21" ht="12.75">
      <c r="A131" s="100"/>
      <c r="B131" s="177"/>
      <c r="C131" s="100"/>
      <c r="D131" s="100"/>
      <c r="E131" s="100"/>
      <c r="F131" s="100"/>
      <c r="G131" s="111"/>
      <c r="H131" s="100"/>
      <c r="I131" s="100"/>
      <c r="J131" s="111"/>
      <c r="K131" s="100"/>
      <c r="L131" s="100"/>
      <c r="M131" s="111"/>
      <c r="N131" s="100"/>
      <c r="O131" s="100"/>
      <c r="P131" s="100"/>
      <c r="Q131" s="100"/>
      <c r="R131" s="100"/>
      <c r="S131" s="92"/>
      <c r="T131" s="92"/>
      <c r="U131" s="92"/>
    </row>
    <row r="132" spans="1:21" ht="12.75">
      <c r="A132" s="100"/>
      <c r="B132" s="177"/>
      <c r="C132" s="100"/>
      <c r="D132" s="100"/>
      <c r="E132" s="100"/>
      <c r="F132" s="100"/>
      <c r="G132" s="111"/>
      <c r="H132" s="100"/>
      <c r="I132" s="100"/>
      <c r="J132" s="111"/>
      <c r="K132" s="100"/>
      <c r="L132" s="100"/>
      <c r="M132" s="111"/>
      <c r="N132" s="100"/>
      <c r="O132" s="100"/>
      <c r="P132" s="100"/>
      <c r="Q132" s="100"/>
      <c r="R132" s="100"/>
      <c r="S132" s="92"/>
      <c r="T132" s="92"/>
      <c r="U132" s="92"/>
    </row>
    <row r="133" spans="1:21" ht="12.75">
      <c r="A133" s="100"/>
      <c r="B133" s="177"/>
      <c r="C133" s="100"/>
      <c r="D133" s="100"/>
      <c r="E133" s="100"/>
      <c r="F133" s="100"/>
      <c r="G133" s="111"/>
      <c r="H133" s="100"/>
      <c r="I133" s="100"/>
      <c r="J133" s="111"/>
      <c r="K133" s="100"/>
      <c r="L133" s="100"/>
      <c r="M133" s="111"/>
      <c r="N133" s="100"/>
      <c r="O133" s="100"/>
      <c r="P133" s="100"/>
      <c r="Q133" s="100"/>
      <c r="R133" s="100"/>
      <c r="S133" s="92"/>
      <c r="T133" s="92"/>
      <c r="U133" s="92"/>
    </row>
    <row r="134" spans="1:21" ht="12.75">
      <c r="A134" s="100"/>
      <c r="B134" s="177"/>
      <c r="C134" s="100"/>
      <c r="D134" s="100"/>
      <c r="E134" s="100"/>
      <c r="F134" s="100"/>
      <c r="G134" s="111"/>
      <c r="H134" s="100"/>
      <c r="I134" s="100"/>
      <c r="J134" s="111"/>
      <c r="K134" s="100"/>
      <c r="L134" s="100"/>
      <c r="M134" s="111"/>
      <c r="N134" s="100"/>
      <c r="O134" s="100"/>
      <c r="P134" s="100"/>
      <c r="Q134" s="100"/>
      <c r="R134" s="100"/>
      <c r="S134" s="92"/>
      <c r="T134" s="92"/>
      <c r="U134" s="92"/>
    </row>
    <row r="135" spans="1:21" ht="12.75">
      <c r="A135" s="100"/>
      <c r="B135" s="177"/>
      <c r="C135" s="100"/>
      <c r="D135" s="100"/>
      <c r="E135" s="100"/>
      <c r="F135" s="100"/>
      <c r="G135" s="111"/>
      <c r="H135" s="100"/>
      <c r="I135" s="100"/>
      <c r="J135" s="111"/>
      <c r="K135" s="100"/>
      <c r="L135" s="100"/>
      <c r="M135" s="111"/>
      <c r="N135" s="100"/>
      <c r="O135" s="100"/>
      <c r="P135" s="100"/>
      <c r="Q135" s="100"/>
      <c r="R135" s="100"/>
      <c r="S135" s="92"/>
      <c r="T135" s="92"/>
      <c r="U135" s="92"/>
    </row>
    <row r="136" spans="1:21" ht="12.75">
      <c r="A136" s="100"/>
      <c r="B136" s="177"/>
      <c r="C136" s="100"/>
      <c r="D136" s="100"/>
      <c r="E136" s="100"/>
      <c r="F136" s="100"/>
      <c r="G136" s="111"/>
      <c r="H136" s="100"/>
      <c r="I136" s="100"/>
      <c r="J136" s="111"/>
      <c r="K136" s="100"/>
      <c r="L136" s="100"/>
      <c r="M136" s="111"/>
      <c r="N136" s="100"/>
      <c r="O136" s="100"/>
      <c r="P136" s="100"/>
      <c r="Q136" s="100"/>
      <c r="R136" s="100"/>
      <c r="S136" s="92"/>
      <c r="T136" s="92"/>
      <c r="U136" s="92"/>
    </row>
    <row r="137" spans="1:21" ht="12.75">
      <c r="A137" s="100"/>
      <c r="B137" s="177"/>
      <c r="C137" s="100"/>
      <c r="D137" s="100"/>
      <c r="E137" s="100"/>
      <c r="F137" s="100"/>
      <c r="G137" s="111"/>
      <c r="H137" s="100"/>
      <c r="I137" s="100"/>
      <c r="J137" s="111"/>
      <c r="K137" s="100"/>
      <c r="L137" s="100"/>
      <c r="M137" s="111"/>
      <c r="N137" s="100"/>
      <c r="O137" s="100"/>
      <c r="P137" s="100"/>
      <c r="Q137" s="100"/>
      <c r="R137" s="100"/>
      <c r="S137" s="92"/>
      <c r="T137" s="92"/>
      <c r="U137" s="92"/>
    </row>
    <row r="138" spans="1:21" ht="12.75">
      <c r="A138" s="100"/>
      <c r="B138" s="177"/>
      <c r="C138" s="100"/>
      <c r="D138" s="100"/>
      <c r="E138" s="100"/>
      <c r="F138" s="100"/>
      <c r="G138" s="111"/>
      <c r="H138" s="100"/>
      <c r="I138" s="100"/>
      <c r="J138" s="111"/>
      <c r="K138" s="100"/>
      <c r="L138" s="100"/>
      <c r="M138" s="111"/>
      <c r="N138" s="100"/>
      <c r="O138" s="100"/>
      <c r="P138" s="100"/>
      <c r="Q138" s="100"/>
      <c r="R138" s="100"/>
      <c r="S138" s="92"/>
      <c r="T138" s="92"/>
      <c r="U138" s="92"/>
    </row>
    <row r="139" spans="1:21" ht="12.75">
      <c r="A139" s="100"/>
      <c r="B139" s="177"/>
      <c r="C139" s="100"/>
      <c r="D139" s="100"/>
      <c r="E139" s="100"/>
      <c r="F139" s="100"/>
      <c r="G139" s="111"/>
      <c r="H139" s="100"/>
      <c r="I139" s="100"/>
      <c r="J139" s="111"/>
      <c r="K139" s="100"/>
      <c r="L139" s="100"/>
      <c r="M139" s="111"/>
      <c r="N139" s="100"/>
      <c r="O139" s="100"/>
      <c r="P139" s="100"/>
      <c r="Q139" s="100"/>
      <c r="R139" s="100"/>
      <c r="S139" s="92"/>
      <c r="T139" s="92"/>
      <c r="U139" s="92"/>
    </row>
    <row r="140" spans="1:21" ht="12.75">
      <c r="A140" s="100"/>
      <c r="B140" s="177"/>
      <c r="C140" s="100"/>
      <c r="D140" s="100"/>
      <c r="E140" s="100"/>
      <c r="F140" s="100"/>
      <c r="G140" s="111"/>
      <c r="H140" s="100"/>
      <c r="I140" s="100"/>
      <c r="J140" s="111"/>
      <c r="K140" s="100"/>
      <c r="L140" s="100"/>
      <c r="M140" s="111"/>
      <c r="N140" s="100"/>
      <c r="O140" s="100"/>
      <c r="P140" s="100"/>
      <c r="Q140" s="100"/>
      <c r="R140" s="100"/>
      <c r="S140" s="92"/>
      <c r="T140" s="92"/>
      <c r="U140" s="92"/>
    </row>
    <row r="141" spans="1:21" ht="12.75">
      <c r="A141" s="100"/>
      <c r="B141" s="177"/>
      <c r="C141" s="100"/>
      <c r="D141" s="100"/>
      <c r="E141" s="100"/>
      <c r="F141" s="100"/>
      <c r="G141" s="111"/>
      <c r="H141" s="100"/>
      <c r="I141" s="100"/>
      <c r="J141" s="111"/>
      <c r="K141" s="100"/>
      <c r="L141" s="100"/>
      <c r="M141" s="111"/>
      <c r="N141" s="100"/>
      <c r="O141" s="100"/>
      <c r="P141" s="100"/>
      <c r="Q141" s="100"/>
      <c r="R141" s="100"/>
      <c r="S141" s="92"/>
      <c r="T141" s="92"/>
      <c r="U141" s="92"/>
    </row>
    <row r="142" spans="1:21" ht="12.75">
      <c r="A142" s="100"/>
      <c r="B142" s="177"/>
      <c r="C142" s="100"/>
      <c r="D142" s="100"/>
      <c r="E142" s="100"/>
      <c r="F142" s="100"/>
      <c r="G142" s="111"/>
      <c r="H142" s="100"/>
      <c r="I142" s="100"/>
      <c r="J142" s="111"/>
      <c r="K142" s="100"/>
      <c r="L142" s="100"/>
      <c r="M142" s="111"/>
      <c r="N142" s="100"/>
      <c r="O142" s="100"/>
      <c r="P142" s="100"/>
      <c r="Q142" s="100"/>
      <c r="R142" s="100"/>
      <c r="S142" s="92"/>
      <c r="T142" s="92"/>
      <c r="U142" s="92"/>
    </row>
    <row r="143" spans="1:21" ht="12.75">
      <c r="A143" s="100"/>
      <c r="B143" s="177"/>
      <c r="C143" s="100"/>
      <c r="D143" s="100"/>
      <c r="E143" s="100"/>
      <c r="F143" s="100"/>
      <c r="G143" s="111"/>
      <c r="H143" s="100"/>
      <c r="I143" s="100"/>
      <c r="J143" s="111"/>
      <c r="K143" s="100"/>
      <c r="L143" s="100"/>
      <c r="M143" s="111"/>
      <c r="N143" s="100"/>
      <c r="O143" s="100"/>
      <c r="P143" s="100"/>
      <c r="Q143" s="100"/>
      <c r="R143" s="100"/>
      <c r="S143" s="92"/>
      <c r="T143" s="92"/>
      <c r="U143" s="92"/>
    </row>
    <row r="144" spans="1:21" ht="12.75">
      <c r="A144" s="100"/>
      <c r="B144" s="177"/>
      <c r="C144" s="100"/>
      <c r="D144" s="100"/>
      <c r="E144" s="100"/>
      <c r="F144" s="100"/>
      <c r="G144" s="111"/>
      <c r="H144" s="100"/>
      <c r="I144" s="100"/>
      <c r="J144" s="111"/>
      <c r="K144" s="100"/>
      <c r="L144" s="100"/>
      <c r="M144" s="111"/>
      <c r="N144" s="100"/>
      <c r="O144" s="100"/>
      <c r="P144" s="100"/>
      <c r="Q144" s="100"/>
      <c r="R144" s="100"/>
      <c r="S144" s="92"/>
      <c r="T144" s="92"/>
      <c r="U144" s="92"/>
    </row>
    <row r="145" spans="1:21" ht="12.75">
      <c r="A145" s="100"/>
      <c r="B145" s="177"/>
      <c r="C145" s="100"/>
      <c r="D145" s="100"/>
      <c r="E145" s="100"/>
      <c r="F145" s="100"/>
      <c r="G145" s="111"/>
      <c r="H145" s="100"/>
      <c r="I145" s="100"/>
      <c r="J145" s="111"/>
      <c r="K145" s="100"/>
      <c r="L145" s="100"/>
      <c r="M145" s="111"/>
      <c r="N145" s="100"/>
      <c r="O145" s="100"/>
      <c r="P145" s="100"/>
      <c r="Q145" s="100"/>
      <c r="R145" s="100"/>
      <c r="S145" s="92"/>
      <c r="T145" s="92"/>
      <c r="U145" s="92"/>
    </row>
    <row r="146" spans="1:21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92"/>
      <c r="T146" s="92"/>
      <c r="U146" s="92"/>
    </row>
    <row r="147" spans="1:21" ht="12.7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92"/>
      <c r="T147" s="92"/>
      <c r="U147" s="92"/>
    </row>
    <row r="148" spans="1:21" ht="12.7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92"/>
      <c r="T148" s="92"/>
      <c r="U148" s="92"/>
    </row>
    <row r="149" spans="1:21" ht="12.7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92"/>
      <c r="T149" s="92"/>
      <c r="U149" s="92"/>
    </row>
    <row r="150" spans="1:21" ht="12.7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92"/>
      <c r="T150" s="92"/>
      <c r="U150" s="92"/>
    </row>
    <row r="151" spans="1:21" ht="12.7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92"/>
      <c r="T151" s="92"/>
      <c r="U151" s="92"/>
    </row>
    <row r="152" spans="1:21" ht="12.7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92"/>
      <c r="T152" s="92"/>
      <c r="U152" s="92"/>
    </row>
    <row r="153" spans="1:21" ht="12.7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92"/>
      <c r="T153" s="92"/>
      <c r="U153" s="92"/>
    </row>
    <row r="154" spans="1:21" ht="12.7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92"/>
      <c r="T154" s="92"/>
      <c r="U154" s="92"/>
    </row>
    <row r="155" spans="1:21" ht="12.7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92"/>
      <c r="T155" s="92"/>
      <c r="U155" s="92"/>
    </row>
    <row r="156" spans="1:21" ht="12.7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92"/>
      <c r="T156" s="92"/>
      <c r="U156" s="92"/>
    </row>
    <row r="157" spans="1:21" ht="12.7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92"/>
      <c r="T157" s="92"/>
      <c r="U157" s="92"/>
    </row>
    <row r="158" spans="1:21" ht="12.7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92"/>
      <c r="T158" s="92"/>
      <c r="U158" s="92"/>
    </row>
    <row r="159" spans="1:21" ht="12.7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92"/>
      <c r="T159" s="92"/>
      <c r="U159" s="92"/>
    </row>
    <row r="160" spans="1:21" ht="12.7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92"/>
      <c r="T160" s="92"/>
      <c r="U160" s="92"/>
    </row>
    <row r="161" spans="1:21" ht="12.7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92"/>
      <c r="T161" s="92"/>
      <c r="U161" s="92"/>
    </row>
    <row r="162" spans="1:21" ht="12.7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92"/>
      <c r="T162" s="92"/>
      <c r="U162" s="92"/>
    </row>
    <row r="163" spans="1:21" ht="12.7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92"/>
      <c r="T163" s="92"/>
      <c r="U163" s="92"/>
    </row>
    <row r="164" spans="1:21" ht="12.7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92"/>
      <c r="T164" s="92"/>
      <c r="U164" s="92"/>
    </row>
    <row r="165" spans="1:21" ht="12.7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92"/>
      <c r="T165" s="92"/>
      <c r="U165" s="92"/>
    </row>
    <row r="166" spans="1:21" ht="12.7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92"/>
      <c r="T166" s="92"/>
      <c r="U166" s="92"/>
    </row>
    <row r="167" spans="1:21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92"/>
      <c r="T167" s="92"/>
      <c r="U167" s="92"/>
    </row>
    <row r="168" spans="1:21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92"/>
      <c r="T168" s="92"/>
      <c r="U168" s="92"/>
    </row>
    <row r="169" spans="1:21" ht="12.7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92"/>
      <c r="T169" s="92"/>
      <c r="U169" s="92"/>
    </row>
    <row r="170" spans="1:21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92"/>
      <c r="T170" s="92"/>
      <c r="U170" s="92"/>
    </row>
    <row r="171" spans="1:21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92"/>
      <c r="T171" s="92"/>
      <c r="U171" s="92"/>
    </row>
    <row r="172" spans="1:18" ht="12.75">
      <c r="A172" s="100"/>
      <c r="B172" s="177"/>
      <c r="C172" s="100"/>
      <c r="D172" s="100"/>
      <c r="E172" s="100"/>
      <c r="F172" s="100"/>
      <c r="G172" s="111"/>
      <c r="H172" s="100"/>
      <c r="I172" s="100"/>
      <c r="J172" s="100"/>
      <c r="K172" s="100"/>
      <c r="L172" s="100"/>
      <c r="M172" s="100"/>
      <c r="N172" s="100"/>
      <c r="O172" s="100"/>
      <c r="P172" s="101"/>
      <c r="Q172" s="100"/>
      <c r="R172" s="102"/>
    </row>
    <row r="173" spans="1:18" ht="12.75">
      <c r="A173" s="100"/>
      <c r="B173" s="177"/>
      <c r="C173" s="100"/>
      <c r="D173" s="100"/>
      <c r="E173" s="100"/>
      <c r="F173" s="100"/>
      <c r="G173" s="111"/>
      <c r="H173" s="100"/>
      <c r="I173" s="100"/>
      <c r="J173" s="100"/>
      <c r="K173" s="100"/>
      <c r="L173" s="100"/>
      <c r="M173" s="100"/>
      <c r="N173" s="100"/>
      <c r="O173" s="100"/>
      <c r="P173" s="101"/>
      <c r="Q173" s="100"/>
      <c r="R173" s="102"/>
    </row>
    <row r="174" spans="1:18" ht="12.75">
      <c r="A174" s="100"/>
      <c r="B174" s="177"/>
      <c r="C174" s="100"/>
      <c r="D174" s="100"/>
      <c r="E174" s="100"/>
      <c r="F174" s="100"/>
      <c r="G174" s="111"/>
      <c r="H174" s="100"/>
      <c r="I174" s="100"/>
      <c r="J174" s="100"/>
      <c r="K174" s="100"/>
      <c r="L174" s="100"/>
      <c r="M174" s="100"/>
      <c r="N174" s="100"/>
      <c r="O174" s="100"/>
      <c r="P174" s="101"/>
      <c r="Q174" s="100"/>
      <c r="R174" s="102"/>
    </row>
    <row r="175" spans="1:18" ht="12.75">
      <c r="A175" s="100"/>
      <c r="B175" s="177"/>
      <c r="C175" s="100"/>
      <c r="D175" s="100"/>
      <c r="E175" s="100"/>
      <c r="F175" s="100"/>
      <c r="G175" s="111"/>
      <c r="H175" s="100"/>
      <c r="I175" s="100"/>
      <c r="J175" s="100"/>
      <c r="K175" s="100"/>
      <c r="L175" s="100"/>
      <c r="M175" s="100"/>
      <c r="N175" s="100"/>
      <c r="O175" s="100"/>
      <c r="P175" s="101"/>
      <c r="Q175" s="100"/>
      <c r="R175" s="102"/>
    </row>
    <row r="176" spans="1:18" ht="12.75">
      <c r="A176" s="100"/>
      <c r="B176" s="177"/>
      <c r="C176" s="100"/>
      <c r="D176" s="100"/>
      <c r="E176" s="100"/>
      <c r="F176" s="100"/>
      <c r="G176" s="111"/>
      <c r="H176" s="100"/>
      <c r="I176" s="100"/>
      <c r="J176" s="100"/>
      <c r="K176" s="100"/>
      <c r="L176" s="100"/>
      <c r="M176" s="100"/>
      <c r="N176" s="100"/>
      <c r="O176" s="100"/>
      <c r="P176" s="101"/>
      <c r="Q176" s="100"/>
      <c r="R176" s="102"/>
    </row>
    <row r="177" spans="1:18" ht="12.75">
      <c r="A177" s="100"/>
      <c r="B177" s="177"/>
      <c r="C177" s="100"/>
      <c r="D177" s="100"/>
      <c r="E177" s="100"/>
      <c r="F177" s="100"/>
      <c r="G177" s="111"/>
      <c r="H177" s="100"/>
      <c r="I177" s="100"/>
      <c r="J177" s="100"/>
      <c r="K177" s="100"/>
      <c r="L177" s="100"/>
      <c r="M177" s="100"/>
      <c r="N177" s="100"/>
      <c r="O177" s="100"/>
      <c r="P177" s="101"/>
      <c r="Q177" s="100"/>
      <c r="R177" s="102"/>
    </row>
    <row r="178" spans="1:18" ht="12.75">
      <c r="A178" s="100"/>
      <c r="B178" s="177"/>
      <c r="C178" s="100"/>
      <c r="D178" s="100"/>
      <c r="E178" s="100"/>
      <c r="F178" s="100"/>
      <c r="G178" s="111"/>
      <c r="H178" s="100"/>
      <c r="I178" s="100"/>
      <c r="J178" s="100"/>
      <c r="K178" s="100"/>
      <c r="L178" s="100"/>
      <c r="M178" s="100"/>
      <c r="N178" s="100"/>
      <c r="O178" s="100"/>
      <c r="P178" s="101"/>
      <c r="Q178" s="100"/>
      <c r="R178" s="102"/>
    </row>
    <row r="179" spans="1:18" ht="12.75">
      <c r="A179" s="100"/>
      <c r="B179" s="177"/>
      <c r="C179" s="100"/>
      <c r="D179" s="100"/>
      <c r="E179" s="100"/>
      <c r="F179" s="100"/>
      <c r="G179" s="111"/>
      <c r="H179" s="100"/>
      <c r="I179" s="100"/>
      <c r="J179" s="100"/>
      <c r="K179" s="100"/>
      <c r="L179" s="100"/>
      <c r="M179" s="100"/>
      <c r="N179" s="100"/>
      <c r="O179" s="100"/>
      <c r="P179" s="101"/>
      <c r="Q179" s="100"/>
      <c r="R179" s="102"/>
    </row>
    <row r="180" spans="1:43" s="94" customFormat="1" ht="12.75">
      <c r="A180" s="100"/>
      <c r="B180" s="177"/>
      <c r="C180" s="100"/>
      <c r="D180" s="100"/>
      <c r="E180" s="100"/>
      <c r="F180" s="100"/>
      <c r="G180" s="111"/>
      <c r="H180" s="100"/>
      <c r="I180" s="100"/>
      <c r="J180" s="100"/>
      <c r="K180" s="100"/>
      <c r="L180" s="100"/>
      <c r="M180" s="100"/>
      <c r="N180" s="100"/>
      <c r="O180" s="100"/>
      <c r="P180" s="101"/>
      <c r="Q180" s="100"/>
      <c r="R180" s="102"/>
      <c r="S180" s="98"/>
      <c r="T180" s="99"/>
      <c r="U180" s="99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</row>
    <row r="181" spans="1:43" s="94" customFormat="1" ht="12.75">
      <c r="A181" s="100"/>
      <c r="B181" s="177"/>
      <c r="C181" s="100"/>
      <c r="D181" s="100"/>
      <c r="E181" s="100"/>
      <c r="F181" s="100"/>
      <c r="G181" s="111"/>
      <c r="H181" s="100"/>
      <c r="I181" s="100"/>
      <c r="J181" s="100"/>
      <c r="K181" s="100"/>
      <c r="L181" s="100"/>
      <c r="M181" s="100"/>
      <c r="N181" s="100"/>
      <c r="O181" s="100"/>
      <c r="P181" s="101"/>
      <c r="Q181" s="100"/>
      <c r="R181" s="102"/>
      <c r="S181" s="98"/>
      <c r="T181" s="99"/>
      <c r="U181" s="99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</row>
    <row r="182" spans="1:43" s="94" customFormat="1" ht="12.75">
      <c r="A182" s="100"/>
      <c r="B182" s="177"/>
      <c r="C182" s="100"/>
      <c r="D182" s="100"/>
      <c r="E182" s="100"/>
      <c r="F182" s="100"/>
      <c r="G182" s="111"/>
      <c r="H182" s="100"/>
      <c r="I182" s="100"/>
      <c r="J182" s="100"/>
      <c r="K182" s="100"/>
      <c r="L182" s="100"/>
      <c r="M182" s="100"/>
      <c r="N182" s="100"/>
      <c r="O182" s="100"/>
      <c r="P182" s="101"/>
      <c r="Q182" s="100"/>
      <c r="R182" s="102"/>
      <c r="S182" s="98"/>
      <c r="T182" s="99"/>
      <c r="U182" s="99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</row>
    <row r="183" spans="1:43" s="94" customFormat="1" ht="12.75">
      <c r="A183" s="100"/>
      <c r="B183" s="177"/>
      <c r="C183" s="100"/>
      <c r="D183" s="100"/>
      <c r="E183" s="100"/>
      <c r="F183" s="100"/>
      <c r="G183" s="111"/>
      <c r="H183" s="100"/>
      <c r="I183" s="100"/>
      <c r="J183" s="100"/>
      <c r="K183" s="100"/>
      <c r="L183" s="100"/>
      <c r="M183" s="100"/>
      <c r="N183" s="100"/>
      <c r="O183" s="100"/>
      <c r="P183" s="101"/>
      <c r="Q183" s="100"/>
      <c r="R183" s="102"/>
      <c r="S183" s="98"/>
      <c r="T183" s="99"/>
      <c r="U183" s="99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</row>
    <row r="184" spans="1:43" s="94" customFormat="1" ht="12.75">
      <c r="A184" s="100"/>
      <c r="B184" s="177"/>
      <c r="C184" s="100"/>
      <c r="D184" s="100"/>
      <c r="E184" s="100"/>
      <c r="F184" s="100"/>
      <c r="G184" s="111"/>
      <c r="H184" s="100"/>
      <c r="I184" s="100"/>
      <c r="J184" s="100"/>
      <c r="K184" s="100"/>
      <c r="L184" s="100"/>
      <c r="M184" s="100"/>
      <c r="N184" s="100"/>
      <c r="O184" s="100"/>
      <c r="P184" s="101"/>
      <c r="Q184" s="100"/>
      <c r="R184" s="102"/>
      <c r="S184" s="98"/>
      <c r="T184" s="99"/>
      <c r="U184" s="99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</row>
    <row r="185" spans="1:43" s="94" customFormat="1" ht="12.75">
      <c r="A185" s="100"/>
      <c r="B185" s="177"/>
      <c r="C185" s="100"/>
      <c r="D185" s="100"/>
      <c r="E185" s="100"/>
      <c r="F185" s="100"/>
      <c r="G185" s="111"/>
      <c r="H185" s="100"/>
      <c r="I185" s="100"/>
      <c r="J185" s="100"/>
      <c r="K185" s="100"/>
      <c r="L185" s="100"/>
      <c r="M185" s="100"/>
      <c r="N185" s="100"/>
      <c r="O185" s="100"/>
      <c r="P185" s="101"/>
      <c r="Q185" s="100"/>
      <c r="R185" s="102"/>
      <c r="S185" s="98"/>
      <c r="T185" s="99"/>
      <c r="U185" s="99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</row>
    <row r="186" spans="1:43" s="94" customFormat="1" ht="12.75">
      <c r="A186" s="100"/>
      <c r="B186" s="177"/>
      <c r="C186" s="100"/>
      <c r="D186" s="100"/>
      <c r="E186" s="100"/>
      <c r="F186" s="100"/>
      <c r="G186" s="111"/>
      <c r="H186" s="100"/>
      <c r="I186" s="100"/>
      <c r="J186" s="100"/>
      <c r="K186" s="100"/>
      <c r="L186" s="100"/>
      <c r="M186" s="100"/>
      <c r="N186" s="100"/>
      <c r="O186" s="100"/>
      <c r="P186" s="101"/>
      <c r="Q186" s="100"/>
      <c r="R186" s="102"/>
      <c r="S186" s="98"/>
      <c r="T186" s="99"/>
      <c r="U186" s="99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</row>
    <row r="187" spans="1:43" s="94" customFormat="1" ht="12.75">
      <c r="A187" s="100"/>
      <c r="B187" s="177"/>
      <c r="C187" s="100"/>
      <c r="D187" s="100"/>
      <c r="E187" s="100"/>
      <c r="F187" s="100"/>
      <c r="G187" s="111"/>
      <c r="H187" s="100"/>
      <c r="I187" s="100"/>
      <c r="J187" s="100"/>
      <c r="K187" s="100"/>
      <c r="L187" s="100"/>
      <c r="M187" s="100"/>
      <c r="N187" s="100"/>
      <c r="O187" s="100"/>
      <c r="P187" s="101"/>
      <c r="Q187" s="100"/>
      <c r="R187" s="102"/>
      <c r="S187" s="98"/>
      <c r="T187" s="99"/>
      <c r="U187" s="99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</row>
    <row r="188" spans="1:43" s="94" customFormat="1" ht="12.75">
      <c r="A188" s="100"/>
      <c r="B188" s="177"/>
      <c r="C188" s="100"/>
      <c r="D188" s="100"/>
      <c r="E188" s="100"/>
      <c r="F188" s="100"/>
      <c r="G188" s="111"/>
      <c r="H188" s="100"/>
      <c r="I188" s="100"/>
      <c r="J188" s="100"/>
      <c r="K188" s="100"/>
      <c r="L188" s="100"/>
      <c r="M188" s="100"/>
      <c r="N188" s="100"/>
      <c r="O188" s="100"/>
      <c r="P188" s="101"/>
      <c r="Q188" s="100"/>
      <c r="R188" s="102"/>
      <c r="S188" s="98"/>
      <c r="T188" s="99"/>
      <c r="U188" s="99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</row>
    <row r="189" spans="1:43" s="94" customFormat="1" ht="12.75">
      <c r="A189" s="100"/>
      <c r="B189" s="177"/>
      <c r="C189" s="100"/>
      <c r="D189" s="100"/>
      <c r="E189" s="100"/>
      <c r="F189" s="100"/>
      <c r="G189" s="111"/>
      <c r="H189" s="100"/>
      <c r="I189" s="100"/>
      <c r="J189" s="100"/>
      <c r="K189" s="100"/>
      <c r="L189" s="100"/>
      <c r="M189" s="100"/>
      <c r="N189" s="100"/>
      <c r="O189" s="100"/>
      <c r="P189" s="101"/>
      <c r="Q189" s="100"/>
      <c r="R189" s="102"/>
      <c r="S189" s="98"/>
      <c r="T189" s="99"/>
      <c r="U189" s="99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</row>
    <row r="190" spans="1:43" s="94" customFormat="1" ht="12.75">
      <c r="A190" s="100"/>
      <c r="B190" s="177"/>
      <c r="C190" s="100"/>
      <c r="D190" s="100"/>
      <c r="E190" s="100"/>
      <c r="F190" s="100"/>
      <c r="G190" s="111"/>
      <c r="H190" s="100"/>
      <c r="I190" s="100"/>
      <c r="J190" s="100"/>
      <c r="K190" s="100"/>
      <c r="L190" s="100"/>
      <c r="M190" s="100"/>
      <c r="N190" s="100"/>
      <c r="O190" s="100"/>
      <c r="P190" s="101"/>
      <c r="Q190" s="100"/>
      <c r="R190" s="102"/>
      <c r="S190" s="98"/>
      <c r="T190" s="99"/>
      <c r="U190" s="99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</row>
    <row r="191" spans="1:43" s="94" customFormat="1" ht="12.75">
      <c r="A191" s="100"/>
      <c r="B191" s="177"/>
      <c r="C191" s="100"/>
      <c r="D191" s="100"/>
      <c r="E191" s="100"/>
      <c r="F191" s="100"/>
      <c r="G191" s="111"/>
      <c r="H191" s="100"/>
      <c r="I191" s="100"/>
      <c r="J191" s="100"/>
      <c r="K191" s="100"/>
      <c r="L191" s="100"/>
      <c r="M191" s="100"/>
      <c r="N191" s="100"/>
      <c r="O191" s="100"/>
      <c r="P191" s="101"/>
      <c r="Q191" s="100"/>
      <c r="R191" s="102"/>
      <c r="S191" s="98"/>
      <c r="T191" s="99"/>
      <c r="U191" s="99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</row>
    <row r="192" spans="1:43" s="94" customFormat="1" ht="12.75">
      <c r="A192" s="100"/>
      <c r="B192" s="177"/>
      <c r="C192" s="100"/>
      <c r="D192" s="100"/>
      <c r="E192" s="100"/>
      <c r="F192" s="100"/>
      <c r="G192" s="111"/>
      <c r="H192" s="100"/>
      <c r="I192" s="100"/>
      <c r="J192" s="100"/>
      <c r="K192" s="100"/>
      <c r="L192" s="100"/>
      <c r="M192" s="100"/>
      <c r="N192" s="100"/>
      <c r="O192" s="100"/>
      <c r="P192" s="101"/>
      <c r="Q192" s="100"/>
      <c r="R192" s="102"/>
      <c r="S192" s="98"/>
      <c r="T192" s="99"/>
      <c r="U192" s="99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1:43" s="94" customFormat="1" ht="12.75">
      <c r="A193" s="100"/>
      <c r="B193" s="177"/>
      <c r="C193" s="100"/>
      <c r="D193" s="100"/>
      <c r="E193" s="100"/>
      <c r="F193" s="100"/>
      <c r="G193" s="111"/>
      <c r="H193" s="100"/>
      <c r="I193" s="100"/>
      <c r="J193" s="100"/>
      <c r="K193" s="100"/>
      <c r="L193" s="100"/>
      <c r="M193" s="100"/>
      <c r="N193" s="100"/>
      <c r="O193" s="100"/>
      <c r="P193" s="101"/>
      <c r="Q193" s="100"/>
      <c r="R193" s="102"/>
      <c r="S193" s="98"/>
      <c r="T193" s="99"/>
      <c r="U193" s="99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1:43" s="98" customFormat="1" ht="12.75">
      <c r="A194" s="100"/>
      <c r="B194" s="177"/>
      <c r="C194" s="100"/>
      <c r="D194" s="100"/>
      <c r="E194" s="100"/>
      <c r="F194" s="100"/>
      <c r="G194" s="111"/>
      <c r="H194" s="100"/>
      <c r="I194" s="100"/>
      <c r="J194" s="100"/>
      <c r="K194" s="100"/>
      <c r="L194" s="100"/>
      <c r="M194" s="100"/>
      <c r="N194" s="100"/>
      <c r="O194" s="100"/>
      <c r="P194" s="101"/>
      <c r="Q194" s="100"/>
      <c r="R194" s="102"/>
      <c r="T194" s="99"/>
      <c r="U194" s="99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1:43" s="98" customFormat="1" ht="12.75">
      <c r="A195" s="100"/>
      <c r="B195" s="177"/>
      <c r="C195" s="100"/>
      <c r="D195" s="100"/>
      <c r="E195" s="100"/>
      <c r="F195" s="100"/>
      <c r="G195" s="111"/>
      <c r="H195" s="100"/>
      <c r="I195" s="100"/>
      <c r="J195" s="100"/>
      <c r="K195" s="100"/>
      <c r="L195" s="100"/>
      <c r="M195" s="100"/>
      <c r="N195" s="100"/>
      <c r="O195" s="100"/>
      <c r="P195" s="101"/>
      <c r="Q195" s="100"/>
      <c r="R195" s="102"/>
      <c r="T195" s="99"/>
      <c r="U195" s="99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1:43" s="98" customFormat="1" ht="12.75">
      <c r="A196" s="100"/>
      <c r="B196" s="177"/>
      <c r="C196" s="100"/>
      <c r="D196" s="100"/>
      <c r="E196" s="100"/>
      <c r="F196" s="100"/>
      <c r="G196" s="111"/>
      <c r="H196" s="100"/>
      <c r="I196" s="100"/>
      <c r="J196" s="100"/>
      <c r="K196" s="100"/>
      <c r="L196" s="100"/>
      <c r="M196" s="100"/>
      <c r="N196" s="100"/>
      <c r="O196" s="100"/>
      <c r="P196" s="101"/>
      <c r="Q196" s="100"/>
      <c r="R196" s="102"/>
      <c r="T196" s="99"/>
      <c r="U196" s="99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1:43" s="98" customFormat="1" ht="12.75">
      <c r="A197" s="100"/>
      <c r="B197" s="177"/>
      <c r="C197" s="100"/>
      <c r="D197" s="100"/>
      <c r="E197" s="100"/>
      <c r="F197" s="100"/>
      <c r="G197" s="111"/>
      <c r="H197" s="100"/>
      <c r="I197" s="100"/>
      <c r="J197" s="100"/>
      <c r="K197" s="100"/>
      <c r="L197" s="100"/>
      <c r="M197" s="100"/>
      <c r="N197" s="100"/>
      <c r="O197" s="100"/>
      <c r="P197" s="101"/>
      <c r="Q197" s="100"/>
      <c r="R197" s="102"/>
      <c r="T197" s="99"/>
      <c r="U197" s="99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1:43" s="98" customFormat="1" ht="12.75">
      <c r="A198" s="100"/>
      <c r="B198" s="177"/>
      <c r="C198" s="100"/>
      <c r="D198" s="100"/>
      <c r="E198" s="100"/>
      <c r="F198" s="100"/>
      <c r="G198" s="111"/>
      <c r="H198" s="100"/>
      <c r="I198" s="100"/>
      <c r="J198" s="100"/>
      <c r="K198" s="100"/>
      <c r="L198" s="100"/>
      <c r="M198" s="100"/>
      <c r="N198" s="100"/>
      <c r="O198" s="100"/>
      <c r="P198" s="101"/>
      <c r="Q198" s="100"/>
      <c r="R198" s="102"/>
      <c r="T198" s="99"/>
      <c r="U198" s="99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1:43" s="98" customFormat="1" ht="12.75">
      <c r="A199" s="100"/>
      <c r="B199" s="177"/>
      <c r="C199" s="100"/>
      <c r="D199" s="100"/>
      <c r="E199" s="100"/>
      <c r="F199" s="100"/>
      <c r="G199" s="111"/>
      <c r="H199" s="100"/>
      <c r="I199" s="100"/>
      <c r="J199" s="100"/>
      <c r="K199" s="100"/>
      <c r="L199" s="100"/>
      <c r="M199" s="100"/>
      <c r="N199" s="100"/>
      <c r="O199" s="100"/>
      <c r="P199" s="101"/>
      <c r="Q199" s="100"/>
      <c r="R199" s="102"/>
      <c r="T199" s="99"/>
      <c r="U199" s="99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1:43" s="98" customFormat="1" ht="12.75">
      <c r="A200" s="100"/>
      <c r="B200" s="177"/>
      <c r="C200" s="100"/>
      <c r="D200" s="100"/>
      <c r="E200" s="100"/>
      <c r="F200" s="100"/>
      <c r="G200" s="111"/>
      <c r="H200" s="100"/>
      <c r="I200" s="100"/>
      <c r="J200" s="100"/>
      <c r="K200" s="100"/>
      <c r="L200" s="100"/>
      <c r="M200" s="100"/>
      <c r="N200" s="100"/>
      <c r="O200" s="100"/>
      <c r="P200" s="101"/>
      <c r="Q200" s="100"/>
      <c r="R200" s="102"/>
      <c r="T200" s="99"/>
      <c r="U200" s="99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1:43" s="98" customFormat="1" ht="12.75">
      <c r="A201" s="100"/>
      <c r="B201" s="177"/>
      <c r="C201" s="100"/>
      <c r="D201" s="100"/>
      <c r="E201" s="100"/>
      <c r="F201" s="100"/>
      <c r="G201" s="111"/>
      <c r="H201" s="100"/>
      <c r="I201" s="100"/>
      <c r="J201" s="100"/>
      <c r="K201" s="100"/>
      <c r="L201" s="100"/>
      <c r="M201" s="100"/>
      <c r="N201" s="100"/>
      <c r="O201" s="100"/>
      <c r="P201" s="101"/>
      <c r="Q201" s="100"/>
      <c r="R201" s="102"/>
      <c r="T201" s="99"/>
      <c r="U201" s="99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1:43" s="98" customFormat="1" ht="12.75">
      <c r="A202" s="100"/>
      <c r="B202" s="177"/>
      <c r="C202" s="100"/>
      <c r="D202" s="100"/>
      <c r="E202" s="100"/>
      <c r="F202" s="100"/>
      <c r="G202" s="111"/>
      <c r="H202" s="100"/>
      <c r="I202" s="100"/>
      <c r="J202" s="100"/>
      <c r="K202" s="100"/>
      <c r="L202" s="100"/>
      <c r="M202" s="100"/>
      <c r="N202" s="100"/>
      <c r="O202" s="100"/>
      <c r="P202" s="101"/>
      <c r="Q202" s="100"/>
      <c r="R202" s="102"/>
      <c r="T202" s="99"/>
      <c r="U202" s="99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1:43" s="98" customFormat="1" ht="12.75">
      <c r="A203" s="100"/>
      <c r="B203" s="177"/>
      <c r="C203" s="100"/>
      <c r="D203" s="100"/>
      <c r="E203" s="100"/>
      <c r="F203" s="100"/>
      <c r="G203" s="111"/>
      <c r="H203" s="100"/>
      <c r="I203" s="100"/>
      <c r="J203" s="100"/>
      <c r="K203" s="100"/>
      <c r="L203" s="100"/>
      <c r="M203" s="100"/>
      <c r="N203" s="100"/>
      <c r="O203" s="100"/>
      <c r="P203" s="101"/>
      <c r="Q203" s="100"/>
      <c r="R203" s="102"/>
      <c r="T203" s="99"/>
      <c r="U203" s="99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1:43" s="98" customFormat="1" ht="12.75">
      <c r="A204" s="100"/>
      <c r="B204" s="177"/>
      <c r="C204" s="100"/>
      <c r="D204" s="100"/>
      <c r="E204" s="100"/>
      <c r="F204" s="100"/>
      <c r="G204" s="111"/>
      <c r="H204" s="100"/>
      <c r="I204" s="100"/>
      <c r="J204" s="100"/>
      <c r="K204" s="100"/>
      <c r="L204" s="100"/>
      <c r="M204" s="100"/>
      <c r="N204" s="100"/>
      <c r="O204" s="100"/>
      <c r="P204" s="101"/>
      <c r="Q204" s="100"/>
      <c r="R204" s="102"/>
      <c r="T204" s="99"/>
      <c r="U204" s="99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1:43" s="98" customFormat="1" ht="12.75">
      <c r="A205" s="100"/>
      <c r="B205" s="177"/>
      <c r="C205" s="100"/>
      <c r="D205" s="100"/>
      <c r="E205" s="100"/>
      <c r="F205" s="100"/>
      <c r="G205" s="111"/>
      <c r="H205" s="100"/>
      <c r="I205" s="100"/>
      <c r="J205" s="100"/>
      <c r="K205" s="100"/>
      <c r="L205" s="100"/>
      <c r="M205" s="100"/>
      <c r="N205" s="100"/>
      <c r="O205" s="100"/>
      <c r="P205" s="101"/>
      <c r="Q205" s="100"/>
      <c r="R205" s="102"/>
      <c r="T205" s="99"/>
      <c r="U205" s="99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1:43" s="98" customFormat="1" ht="12.75">
      <c r="A206" s="100"/>
      <c r="B206" s="177"/>
      <c r="C206" s="100"/>
      <c r="D206" s="100"/>
      <c r="E206" s="100"/>
      <c r="F206" s="100"/>
      <c r="G206" s="111"/>
      <c r="H206" s="100"/>
      <c r="I206" s="100"/>
      <c r="J206" s="100"/>
      <c r="K206" s="100"/>
      <c r="L206" s="100"/>
      <c r="M206" s="100"/>
      <c r="N206" s="100"/>
      <c r="O206" s="100"/>
      <c r="P206" s="101"/>
      <c r="Q206" s="100"/>
      <c r="R206" s="102"/>
      <c r="T206" s="99"/>
      <c r="U206" s="99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1:43" s="98" customFormat="1" ht="12.75">
      <c r="A207" s="100"/>
      <c r="B207" s="177"/>
      <c r="C207" s="100"/>
      <c r="D207" s="100"/>
      <c r="E207" s="100"/>
      <c r="F207" s="100"/>
      <c r="G207" s="111"/>
      <c r="H207" s="100"/>
      <c r="I207" s="100"/>
      <c r="J207" s="100"/>
      <c r="K207" s="100"/>
      <c r="L207" s="100"/>
      <c r="M207" s="100"/>
      <c r="N207" s="100"/>
      <c r="O207" s="100"/>
      <c r="P207" s="101"/>
      <c r="Q207" s="100"/>
      <c r="R207" s="102"/>
      <c r="T207" s="99"/>
      <c r="U207" s="99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1:43" s="98" customFormat="1" ht="12.75">
      <c r="A208" s="100"/>
      <c r="B208" s="177"/>
      <c r="C208" s="100"/>
      <c r="D208" s="100"/>
      <c r="E208" s="100"/>
      <c r="F208" s="100"/>
      <c r="G208" s="111"/>
      <c r="H208" s="100"/>
      <c r="I208" s="100"/>
      <c r="J208" s="100"/>
      <c r="K208" s="100"/>
      <c r="L208" s="100"/>
      <c r="M208" s="100"/>
      <c r="N208" s="100"/>
      <c r="O208" s="100"/>
      <c r="P208" s="101"/>
      <c r="Q208" s="100"/>
      <c r="R208" s="102"/>
      <c r="T208" s="99"/>
      <c r="U208" s="99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1:43" s="98" customFormat="1" ht="12.75">
      <c r="A209" s="100"/>
      <c r="B209" s="177"/>
      <c r="C209" s="100"/>
      <c r="D209" s="100"/>
      <c r="E209" s="100"/>
      <c r="F209" s="100"/>
      <c r="G209" s="111"/>
      <c r="H209" s="100"/>
      <c r="I209" s="100"/>
      <c r="J209" s="100"/>
      <c r="K209" s="100"/>
      <c r="L209" s="100"/>
      <c r="M209" s="100"/>
      <c r="N209" s="100"/>
      <c r="O209" s="100"/>
      <c r="P209" s="101"/>
      <c r="Q209" s="100"/>
      <c r="R209" s="102"/>
      <c r="T209" s="99"/>
      <c r="U209" s="99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1:43" s="98" customFormat="1" ht="12.75">
      <c r="A210" s="100"/>
      <c r="B210" s="177"/>
      <c r="C210" s="100"/>
      <c r="D210" s="100"/>
      <c r="E210" s="100"/>
      <c r="F210" s="100"/>
      <c r="G210" s="111"/>
      <c r="H210" s="100"/>
      <c r="I210" s="100"/>
      <c r="J210" s="100"/>
      <c r="K210" s="100"/>
      <c r="L210" s="100"/>
      <c r="M210" s="100"/>
      <c r="N210" s="100"/>
      <c r="O210" s="100"/>
      <c r="P210" s="101"/>
      <c r="Q210" s="100"/>
      <c r="R210" s="102"/>
      <c r="T210" s="99"/>
      <c r="U210" s="99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1:43" s="98" customFormat="1" ht="12.75">
      <c r="A211" s="100"/>
      <c r="B211" s="177"/>
      <c r="C211" s="100"/>
      <c r="D211" s="100"/>
      <c r="E211" s="100"/>
      <c r="F211" s="100"/>
      <c r="G211" s="111"/>
      <c r="H211" s="100"/>
      <c r="I211" s="100"/>
      <c r="J211" s="100"/>
      <c r="K211" s="100"/>
      <c r="L211" s="100"/>
      <c r="M211" s="100"/>
      <c r="N211" s="100"/>
      <c r="O211" s="100"/>
      <c r="P211" s="101"/>
      <c r="Q211" s="100"/>
      <c r="R211" s="102"/>
      <c r="T211" s="99"/>
      <c r="U211" s="99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  <row r="212" spans="1:43" s="98" customFormat="1" ht="12.75">
      <c r="A212" s="100"/>
      <c r="B212" s="177"/>
      <c r="C212" s="100"/>
      <c r="D212" s="100"/>
      <c r="E212" s="100"/>
      <c r="F212" s="100"/>
      <c r="G212" s="111"/>
      <c r="H212" s="100"/>
      <c r="I212" s="100"/>
      <c r="J212" s="100"/>
      <c r="K212" s="100"/>
      <c r="L212" s="100"/>
      <c r="M212" s="100"/>
      <c r="N212" s="100"/>
      <c r="O212" s="100"/>
      <c r="P212" s="101"/>
      <c r="Q212" s="100"/>
      <c r="R212" s="102"/>
      <c r="T212" s="99"/>
      <c r="U212" s="99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</row>
    <row r="213" spans="1:43" s="98" customFormat="1" ht="12.75">
      <c r="A213" s="100"/>
      <c r="B213" s="177"/>
      <c r="C213" s="100"/>
      <c r="D213" s="100"/>
      <c r="E213" s="100"/>
      <c r="F213" s="100"/>
      <c r="G213" s="111"/>
      <c r="H213" s="100"/>
      <c r="I213" s="100"/>
      <c r="J213" s="100"/>
      <c r="K213" s="100"/>
      <c r="L213" s="100"/>
      <c r="M213" s="100"/>
      <c r="N213" s="100"/>
      <c r="O213" s="100"/>
      <c r="P213" s="101"/>
      <c r="Q213" s="100"/>
      <c r="R213" s="102"/>
      <c r="T213" s="99"/>
      <c r="U213" s="99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</row>
    <row r="214" spans="1:43" s="98" customFormat="1" ht="12.75">
      <c r="A214" s="100"/>
      <c r="B214" s="177"/>
      <c r="C214" s="100"/>
      <c r="D214" s="100"/>
      <c r="E214" s="100"/>
      <c r="F214" s="100"/>
      <c r="G214" s="111"/>
      <c r="H214" s="100"/>
      <c r="I214" s="100"/>
      <c r="J214" s="100"/>
      <c r="K214" s="100"/>
      <c r="L214" s="100"/>
      <c r="M214" s="100"/>
      <c r="N214" s="100"/>
      <c r="O214" s="100"/>
      <c r="P214" s="101"/>
      <c r="Q214" s="100"/>
      <c r="R214" s="102"/>
      <c r="T214" s="99"/>
      <c r="U214" s="99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</row>
    <row r="215" spans="1:43" s="98" customFormat="1" ht="12.75">
      <c r="A215" s="100"/>
      <c r="B215" s="177"/>
      <c r="C215" s="100"/>
      <c r="D215" s="100"/>
      <c r="E215" s="100"/>
      <c r="F215" s="100"/>
      <c r="G215" s="111"/>
      <c r="H215" s="100"/>
      <c r="I215" s="100"/>
      <c r="J215" s="100"/>
      <c r="K215" s="100"/>
      <c r="L215" s="100"/>
      <c r="M215" s="100"/>
      <c r="N215" s="100"/>
      <c r="O215" s="100"/>
      <c r="P215" s="101"/>
      <c r="Q215" s="100"/>
      <c r="R215" s="102"/>
      <c r="T215" s="99"/>
      <c r="U215" s="99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</row>
    <row r="216" spans="1:43" s="98" customFormat="1" ht="12.75">
      <c r="A216" s="100"/>
      <c r="B216" s="177"/>
      <c r="C216" s="100"/>
      <c r="D216" s="100"/>
      <c r="E216" s="100"/>
      <c r="F216" s="100"/>
      <c r="G216" s="111"/>
      <c r="H216" s="100"/>
      <c r="I216" s="100"/>
      <c r="J216" s="100"/>
      <c r="K216" s="100"/>
      <c r="L216" s="100"/>
      <c r="M216" s="100"/>
      <c r="N216" s="100"/>
      <c r="O216" s="100"/>
      <c r="P216" s="101"/>
      <c r="Q216" s="100"/>
      <c r="R216" s="102"/>
      <c r="T216" s="99"/>
      <c r="U216" s="99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</row>
    <row r="217" spans="1:43" s="98" customFormat="1" ht="12.75">
      <c r="A217" s="100"/>
      <c r="B217" s="177"/>
      <c r="C217" s="100"/>
      <c r="D217" s="100"/>
      <c r="E217" s="100"/>
      <c r="F217" s="100"/>
      <c r="G217" s="111"/>
      <c r="H217" s="100"/>
      <c r="I217" s="100"/>
      <c r="J217" s="100"/>
      <c r="K217" s="100"/>
      <c r="L217" s="100"/>
      <c r="M217" s="100"/>
      <c r="N217" s="100"/>
      <c r="O217" s="100"/>
      <c r="P217" s="101"/>
      <c r="Q217" s="100"/>
      <c r="R217" s="102"/>
      <c r="T217" s="99"/>
      <c r="U217" s="99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</row>
    <row r="218" spans="1:43" s="98" customFormat="1" ht="12.75">
      <c r="A218" s="100"/>
      <c r="B218" s="177"/>
      <c r="C218" s="100"/>
      <c r="D218" s="100"/>
      <c r="E218" s="100"/>
      <c r="F218" s="100"/>
      <c r="G218" s="111"/>
      <c r="H218" s="100"/>
      <c r="I218" s="100"/>
      <c r="J218" s="100"/>
      <c r="K218" s="100"/>
      <c r="L218" s="100"/>
      <c r="M218" s="100"/>
      <c r="N218" s="100"/>
      <c r="O218" s="100"/>
      <c r="P218" s="101"/>
      <c r="Q218" s="100"/>
      <c r="R218" s="102"/>
      <c r="T218" s="99"/>
      <c r="U218" s="99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</row>
    <row r="219" spans="1:43" s="98" customFormat="1" ht="12.75">
      <c r="A219" s="100"/>
      <c r="B219" s="177"/>
      <c r="C219" s="100"/>
      <c r="D219" s="100"/>
      <c r="E219" s="100"/>
      <c r="F219" s="100"/>
      <c r="G219" s="111"/>
      <c r="H219" s="100"/>
      <c r="I219" s="100"/>
      <c r="J219" s="100"/>
      <c r="K219" s="100"/>
      <c r="L219" s="100"/>
      <c r="M219" s="100"/>
      <c r="N219" s="100"/>
      <c r="O219" s="100"/>
      <c r="P219" s="101"/>
      <c r="Q219" s="100"/>
      <c r="R219" s="102"/>
      <c r="T219" s="99"/>
      <c r="U219" s="99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</row>
    <row r="220" spans="1:43" s="98" customFormat="1" ht="12.75">
      <c r="A220" s="100"/>
      <c r="B220" s="177"/>
      <c r="C220" s="100"/>
      <c r="D220" s="100"/>
      <c r="E220" s="100"/>
      <c r="F220" s="100"/>
      <c r="G220" s="111"/>
      <c r="H220" s="100"/>
      <c r="I220" s="100"/>
      <c r="J220" s="100"/>
      <c r="K220" s="100"/>
      <c r="L220" s="100"/>
      <c r="M220" s="100"/>
      <c r="N220" s="100"/>
      <c r="O220" s="100"/>
      <c r="P220" s="101"/>
      <c r="Q220" s="100"/>
      <c r="R220" s="102"/>
      <c r="T220" s="99"/>
      <c r="U220" s="99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</row>
    <row r="221" spans="1:43" s="98" customFormat="1" ht="12.75">
      <c r="A221" s="100"/>
      <c r="B221" s="177"/>
      <c r="C221" s="100"/>
      <c r="D221" s="100"/>
      <c r="E221" s="100"/>
      <c r="F221" s="100"/>
      <c r="G221" s="111"/>
      <c r="H221" s="100"/>
      <c r="I221" s="100"/>
      <c r="J221" s="100"/>
      <c r="K221" s="100"/>
      <c r="L221" s="100"/>
      <c r="M221" s="100"/>
      <c r="N221" s="100"/>
      <c r="O221" s="100"/>
      <c r="P221" s="101"/>
      <c r="Q221" s="100"/>
      <c r="R221" s="102"/>
      <c r="T221" s="99"/>
      <c r="U221" s="99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</row>
    <row r="222" spans="1:43" s="98" customFormat="1" ht="12.75">
      <c r="A222" s="100"/>
      <c r="B222" s="177"/>
      <c r="C222" s="100"/>
      <c r="D222" s="100"/>
      <c r="E222" s="100"/>
      <c r="F222" s="100"/>
      <c r="G222" s="111"/>
      <c r="H222" s="100"/>
      <c r="I222" s="100"/>
      <c r="J222" s="100"/>
      <c r="K222" s="100"/>
      <c r="L222" s="100"/>
      <c r="M222" s="100"/>
      <c r="N222" s="100"/>
      <c r="O222" s="100"/>
      <c r="P222" s="101"/>
      <c r="Q222" s="100"/>
      <c r="R222" s="102"/>
      <c r="T222" s="99"/>
      <c r="U222" s="99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</row>
    <row r="223" spans="1:43" s="98" customFormat="1" ht="12.75">
      <c r="A223" s="100"/>
      <c r="B223" s="177"/>
      <c r="C223" s="100"/>
      <c r="D223" s="100"/>
      <c r="E223" s="100"/>
      <c r="F223" s="100"/>
      <c r="G223" s="111"/>
      <c r="H223" s="100"/>
      <c r="I223" s="100"/>
      <c r="J223" s="100"/>
      <c r="K223" s="100"/>
      <c r="L223" s="100"/>
      <c r="M223" s="100"/>
      <c r="N223" s="100"/>
      <c r="O223" s="100"/>
      <c r="P223" s="101"/>
      <c r="Q223" s="100"/>
      <c r="R223" s="102"/>
      <c r="T223" s="99"/>
      <c r="U223" s="99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</row>
    <row r="224" spans="1:43" s="98" customFormat="1" ht="12.75">
      <c r="A224" s="100"/>
      <c r="B224" s="177"/>
      <c r="C224" s="100"/>
      <c r="D224" s="100"/>
      <c r="E224" s="100"/>
      <c r="F224" s="100"/>
      <c r="G224" s="111"/>
      <c r="H224" s="100"/>
      <c r="I224" s="100"/>
      <c r="J224" s="100"/>
      <c r="K224" s="100"/>
      <c r="L224" s="100"/>
      <c r="M224" s="100"/>
      <c r="N224" s="100"/>
      <c r="O224" s="100"/>
      <c r="P224" s="101"/>
      <c r="Q224" s="100"/>
      <c r="R224" s="102"/>
      <c r="T224" s="99"/>
      <c r="U224" s="99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</row>
    <row r="225" spans="1:43" s="98" customFormat="1" ht="12.75">
      <c r="A225" s="100"/>
      <c r="B225" s="177"/>
      <c r="C225" s="100"/>
      <c r="D225" s="100"/>
      <c r="E225" s="100"/>
      <c r="F225" s="100"/>
      <c r="G225" s="111"/>
      <c r="H225" s="100"/>
      <c r="I225" s="100"/>
      <c r="J225" s="100"/>
      <c r="K225" s="100"/>
      <c r="L225" s="100"/>
      <c r="M225" s="100"/>
      <c r="N225" s="100"/>
      <c r="O225" s="100"/>
      <c r="P225" s="101"/>
      <c r="Q225" s="100"/>
      <c r="R225" s="102"/>
      <c r="T225" s="99"/>
      <c r="U225" s="99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</row>
    <row r="226" spans="1:43" s="98" customFormat="1" ht="12.75">
      <c r="A226" s="100"/>
      <c r="B226" s="177"/>
      <c r="C226" s="100"/>
      <c r="D226" s="100"/>
      <c r="E226" s="100"/>
      <c r="F226" s="100"/>
      <c r="G226" s="111"/>
      <c r="H226" s="100"/>
      <c r="I226" s="100"/>
      <c r="J226" s="100"/>
      <c r="K226" s="100"/>
      <c r="L226" s="100"/>
      <c r="M226" s="100"/>
      <c r="N226" s="100"/>
      <c r="O226" s="100"/>
      <c r="P226" s="101"/>
      <c r="Q226" s="100"/>
      <c r="R226" s="102"/>
      <c r="T226" s="99"/>
      <c r="U226" s="99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</row>
    <row r="227" spans="1:43" s="98" customFormat="1" ht="12.75">
      <c r="A227" s="100"/>
      <c r="B227" s="177"/>
      <c r="C227" s="100"/>
      <c r="D227" s="100"/>
      <c r="E227" s="100"/>
      <c r="F227" s="100"/>
      <c r="G227" s="111"/>
      <c r="H227" s="100"/>
      <c r="I227" s="100"/>
      <c r="J227" s="100"/>
      <c r="K227" s="100"/>
      <c r="L227" s="100"/>
      <c r="M227" s="100"/>
      <c r="N227" s="100"/>
      <c r="O227" s="100"/>
      <c r="P227" s="101"/>
      <c r="Q227" s="100"/>
      <c r="R227" s="102"/>
      <c r="T227" s="99"/>
      <c r="U227" s="99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</row>
    <row r="228" spans="1:43" s="98" customFormat="1" ht="12.75">
      <c r="A228" s="100"/>
      <c r="B228" s="177"/>
      <c r="C228" s="100"/>
      <c r="D228" s="100"/>
      <c r="E228" s="100"/>
      <c r="F228" s="100"/>
      <c r="G228" s="111"/>
      <c r="H228" s="100"/>
      <c r="I228" s="100"/>
      <c r="J228" s="100"/>
      <c r="K228" s="100"/>
      <c r="L228" s="100"/>
      <c r="M228" s="100"/>
      <c r="N228" s="100"/>
      <c r="O228" s="100"/>
      <c r="P228" s="101"/>
      <c r="Q228" s="100"/>
      <c r="R228" s="102"/>
      <c r="T228" s="99"/>
      <c r="U228" s="99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</row>
    <row r="229" spans="1:43" s="98" customFormat="1" ht="12.75">
      <c r="A229" s="100"/>
      <c r="B229" s="177"/>
      <c r="C229" s="100"/>
      <c r="D229" s="100"/>
      <c r="E229" s="100"/>
      <c r="F229" s="100"/>
      <c r="G229" s="111"/>
      <c r="H229" s="100"/>
      <c r="I229" s="100"/>
      <c r="J229" s="100"/>
      <c r="K229" s="100"/>
      <c r="L229" s="100"/>
      <c r="M229" s="100"/>
      <c r="N229" s="100"/>
      <c r="O229" s="100"/>
      <c r="P229" s="101"/>
      <c r="Q229" s="100"/>
      <c r="R229" s="102"/>
      <c r="T229" s="99"/>
      <c r="U229" s="99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</row>
    <row r="230" spans="1:43" s="98" customFormat="1" ht="12.75">
      <c r="A230" s="100"/>
      <c r="B230" s="177"/>
      <c r="C230" s="100"/>
      <c r="D230" s="100"/>
      <c r="E230" s="100"/>
      <c r="F230" s="100"/>
      <c r="G230" s="111"/>
      <c r="H230" s="100"/>
      <c r="I230" s="100"/>
      <c r="J230" s="100"/>
      <c r="K230" s="100"/>
      <c r="L230" s="100"/>
      <c r="M230" s="100"/>
      <c r="N230" s="100"/>
      <c r="O230" s="100"/>
      <c r="P230" s="101"/>
      <c r="Q230" s="100"/>
      <c r="R230" s="102"/>
      <c r="T230" s="99"/>
      <c r="U230" s="99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</row>
    <row r="231" spans="1:43" s="98" customFormat="1" ht="12.75">
      <c r="A231" s="100"/>
      <c r="B231" s="177"/>
      <c r="C231" s="100"/>
      <c r="D231" s="100"/>
      <c r="E231" s="100"/>
      <c r="F231" s="100"/>
      <c r="G231" s="111"/>
      <c r="H231" s="100"/>
      <c r="I231" s="100"/>
      <c r="J231" s="100"/>
      <c r="K231" s="100"/>
      <c r="L231" s="100"/>
      <c r="M231" s="100"/>
      <c r="N231" s="100"/>
      <c r="O231" s="100"/>
      <c r="P231" s="101"/>
      <c r="Q231" s="100"/>
      <c r="R231" s="102"/>
      <c r="T231" s="99"/>
      <c r="U231" s="99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</row>
    <row r="232" spans="1:43" s="98" customFormat="1" ht="12.75">
      <c r="A232" s="100"/>
      <c r="B232" s="177"/>
      <c r="C232" s="100"/>
      <c r="D232" s="100"/>
      <c r="E232" s="100"/>
      <c r="F232" s="100"/>
      <c r="G232" s="111"/>
      <c r="H232" s="100"/>
      <c r="I232" s="100"/>
      <c r="J232" s="100"/>
      <c r="K232" s="100"/>
      <c r="L232" s="100"/>
      <c r="M232" s="100"/>
      <c r="N232" s="100"/>
      <c r="O232" s="100"/>
      <c r="P232" s="101"/>
      <c r="Q232" s="100"/>
      <c r="R232" s="102"/>
      <c r="T232" s="99"/>
      <c r="U232" s="99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</row>
    <row r="233" spans="1:43" s="98" customFormat="1" ht="12.75">
      <c r="A233" s="100"/>
      <c r="B233" s="177"/>
      <c r="C233" s="100"/>
      <c r="D233" s="100"/>
      <c r="E233" s="100"/>
      <c r="F233" s="100"/>
      <c r="G233" s="111"/>
      <c r="H233" s="100"/>
      <c r="I233" s="100"/>
      <c r="J233" s="100"/>
      <c r="K233" s="100"/>
      <c r="L233" s="100"/>
      <c r="M233" s="100"/>
      <c r="N233" s="100"/>
      <c r="O233" s="100"/>
      <c r="P233" s="101"/>
      <c r="Q233" s="100"/>
      <c r="R233" s="102"/>
      <c r="T233" s="99"/>
      <c r="U233" s="99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</row>
    <row r="234" spans="1:43" s="98" customFormat="1" ht="12.75">
      <c r="A234" s="100"/>
      <c r="B234" s="177"/>
      <c r="C234" s="100"/>
      <c r="D234" s="100"/>
      <c r="E234" s="100"/>
      <c r="F234" s="100"/>
      <c r="G234" s="111"/>
      <c r="H234" s="100"/>
      <c r="I234" s="100"/>
      <c r="J234" s="100"/>
      <c r="K234" s="100"/>
      <c r="L234" s="100"/>
      <c r="M234" s="100"/>
      <c r="N234" s="100"/>
      <c r="O234" s="100"/>
      <c r="P234" s="101"/>
      <c r="Q234" s="100"/>
      <c r="R234" s="102"/>
      <c r="T234" s="99"/>
      <c r="U234" s="99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</row>
    <row r="235" spans="1:43" s="98" customFormat="1" ht="12.75">
      <c r="A235" s="100"/>
      <c r="B235" s="177"/>
      <c r="C235" s="100"/>
      <c r="D235" s="100"/>
      <c r="E235" s="100"/>
      <c r="F235" s="100"/>
      <c r="G235" s="111"/>
      <c r="H235" s="100"/>
      <c r="I235" s="100"/>
      <c r="J235" s="100"/>
      <c r="K235" s="100"/>
      <c r="L235" s="100"/>
      <c r="M235" s="100"/>
      <c r="N235" s="100"/>
      <c r="O235" s="100"/>
      <c r="P235" s="101"/>
      <c r="Q235" s="100"/>
      <c r="R235" s="102"/>
      <c r="T235" s="99"/>
      <c r="U235" s="99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</row>
    <row r="236" spans="1:43" s="98" customFormat="1" ht="12.75">
      <c r="A236" s="100"/>
      <c r="B236" s="177"/>
      <c r="C236" s="100"/>
      <c r="D236" s="100"/>
      <c r="E236" s="100"/>
      <c r="F236" s="100"/>
      <c r="G236" s="111"/>
      <c r="H236" s="100"/>
      <c r="I236" s="100"/>
      <c r="J236" s="100"/>
      <c r="K236" s="100"/>
      <c r="L236" s="100"/>
      <c r="M236" s="100"/>
      <c r="N236" s="100"/>
      <c r="O236" s="100"/>
      <c r="P236" s="101"/>
      <c r="Q236" s="100"/>
      <c r="R236" s="102"/>
      <c r="T236" s="99"/>
      <c r="U236" s="99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</row>
    <row r="237" spans="1:43" s="98" customFormat="1" ht="12.75">
      <c r="A237" s="100"/>
      <c r="B237" s="177"/>
      <c r="C237" s="100"/>
      <c r="D237" s="100"/>
      <c r="E237" s="100"/>
      <c r="F237" s="100"/>
      <c r="G237" s="111"/>
      <c r="H237" s="100"/>
      <c r="I237" s="100"/>
      <c r="J237" s="100"/>
      <c r="K237" s="100"/>
      <c r="L237" s="100"/>
      <c r="M237" s="100"/>
      <c r="N237" s="100"/>
      <c r="O237" s="100"/>
      <c r="P237" s="101"/>
      <c r="Q237" s="100"/>
      <c r="R237" s="102"/>
      <c r="T237" s="99"/>
      <c r="U237" s="99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</row>
    <row r="238" spans="1:43" s="98" customFormat="1" ht="12.75">
      <c r="A238" s="100"/>
      <c r="B238" s="177"/>
      <c r="C238" s="100"/>
      <c r="D238" s="100"/>
      <c r="E238" s="100"/>
      <c r="F238" s="100"/>
      <c r="G238" s="111"/>
      <c r="H238" s="100"/>
      <c r="I238" s="100"/>
      <c r="J238" s="100"/>
      <c r="K238" s="100"/>
      <c r="L238" s="100"/>
      <c r="M238" s="100"/>
      <c r="N238" s="100"/>
      <c r="O238" s="100"/>
      <c r="P238" s="101"/>
      <c r="Q238" s="100"/>
      <c r="R238" s="102"/>
      <c r="T238" s="99"/>
      <c r="U238" s="99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</row>
    <row r="239" spans="1:43" s="98" customFormat="1" ht="12.75">
      <c r="A239" s="100"/>
      <c r="B239" s="177"/>
      <c r="C239" s="100"/>
      <c r="D239" s="100"/>
      <c r="E239" s="100"/>
      <c r="F239" s="100"/>
      <c r="G239" s="111"/>
      <c r="H239" s="100"/>
      <c r="I239" s="100"/>
      <c r="J239" s="100"/>
      <c r="K239" s="100"/>
      <c r="L239" s="100"/>
      <c r="M239" s="100"/>
      <c r="N239" s="100"/>
      <c r="O239" s="100"/>
      <c r="P239" s="101"/>
      <c r="Q239" s="100"/>
      <c r="R239" s="102"/>
      <c r="T239" s="99"/>
      <c r="U239" s="99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</row>
    <row r="240" spans="1:43" s="98" customFormat="1" ht="12.75">
      <c r="A240" s="100"/>
      <c r="B240" s="177"/>
      <c r="C240" s="100"/>
      <c r="D240" s="100"/>
      <c r="E240" s="100"/>
      <c r="F240" s="100"/>
      <c r="G240" s="111"/>
      <c r="H240" s="100"/>
      <c r="I240" s="100"/>
      <c r="J240" s="100"/>
      <c r="K240" s="100"/>
      <c r="L240" s="100"/>
      <c r="M240" s="100"/>
      <c r="N240" s="100"/>
      <c r="O240" s="100"/>
      <c r="P240" s="101"/>
      <c r="Q240" s="100"/>
      <c r="R240" s="102"/>
      <c r="T240" s="99"/>
      <c r="U240" s="99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</row>
    <row r="241" spans="1:43" s="98" customFormat="1" ht="12.75">
      <c r="A241" s="100"/>
      <c r="B241" s="177"/>
      <c r="C241" s="100"/>
      <c r="D241" s="100"/>
      <c r="E241" s="100"/>
      <c r="F241" s="100"/>
      <c r="G241" s="111"/>
      <c r="H241" s="100"/>
      <c r="I241" s="100"/>
      <c r="J241" s="100"/>
      <c r="K241" s="100"/>
      <c r="L241" s="100"/>
      <c r="M241" s="100"/>
      <c r="N241" s="100"/>
      <c r="O241" s="100"/>
      <c r="P241" s="101"/>
      <c r="Q241" s="100"/>
      <c r="R241" s="102"/>
      <c r="T241" s="99"/>
      <c r="U241" s="99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</row>
    <row r="242" spans="1:43" s="98" customFormat="1" ht="12.75">
      <c r="A242" s="100"/>
      <c r="B242" s="177"/>
      <c r="C242" s="100"/>
      <c r="D242" s="100"/>
      <c r="E242" s="100"/>
      <c r="F242" s="100"/>
      <c r="G242" s="111"/>
      <c r="H242" s="100"/>
      <c r="I242" s="100"/>
      <c r="J242" s="100"/>
      <c r="K242" s="100"/>
      <c r="L242" s="100"/>
      <c r="M242" s="100"/>
      <c r="N242" s="100"/>
      <c r="O242" s="100"/>
      <c r="P242" s="101"/>
      <c r="Q242" s="100"/>
      <c r="R242" s="102"/>
      <c r="T242" s="99"/>
      <c r="U242" s="99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</row>
    <row r="243" spans="1:43" s="98" customFormat="1" ht="12.75">
      <c r="A243" s="100"/>
      <c r="B243" s="177"/>
      <c r="C243" s="100"/>
      <c r="D243" s="100"/>
      <c r="E243" s="100"/>
      <c r="F243" s="100"/>
      <c r="G243" s="111"/>
      <c r="H243" s="100"/>
      <c r="I243" s="100"/>
      <c r="J243" s="100"/>
      <c r="K243" s="100"/>
      <c r="L243" s="100"/>
      <c r="M243" s="100"/>
      <c r="N243" s="100"/>
      <c r="O243" s="100"/>
      <c r="P243" s="101"/>
      <c r="Q243" s="100"/>
      <c r="R243" s="102"/>
      <c r="T243" s="99"/>
      <c r="U243" s="99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</row>
    <row r="244" spans="1:43" s="98" customFormat="1" ht="12.75">
      <c r="A244" s="100"/>
      <c r="B244" s="177"/>
      <c r="C244" s="100"/>
      <c r="D244" s="100"/>
      <c r="E244" s="100"/>
      <c r="F244" s="100"/>
      <c r="G244" s="111"/>
      <c r="H244" s="100"/>
      <c r="I244" s="100"/>
      <c r="J244" s="100"/>
      <c r="K244" s="100"/>
      <c r="L244" s="100"/>
      <c r="M244" s="100"/>
      <c r="N244" s="100"/>
      <c r="O244" s="100"/>
      <c r="P244" s="101"/>
      <c r="Q244" s="100"/>
      <c r="R244" s="102"/>
      <c r="T244" s="99"/>
      <c r="U244" s="99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</row>
    <row r="245" spans="1:43" s="98" customFormat="1" ht="12.75">
      <c r="A245" s="100"/>
      <c r="B245" s="177"/>
      <c r="C245" s="100"/>
      <c r="D245" s="100"/>
      <c r="E245" s="100"/>
      <c r="F245" s="100"/>
      <c r="G245" s="111"/>
      <c r="H245" s="100"/>
      <c r="I245" s="100"/>
      <c r="J245" s="100"/>
      <c r="K245" s="100"/>
      <c r="L245" s="100"/>
      <c r="M245" s="100"/>
      <c r="N245" s="100"/>
      <c r="O245" s="100"/>
      <c r="P245" s="101"/>
      <c r="Q245" s="100"/>
      <c r="R245" s="102"/>
      <c r="T245" s="99"/>
      <c r="U245" s="99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</row>
    <row r="246" spans="1:43" s="98" customFormat="1" ht="12.75">
      <c r="A246" s="100"/>
      <c r="B246" s="177"/>
      <c r="C246" s="100"/>
      <c r="D246" s="100"/>
      <c r="E246" s="100"/>
      <c r="F246" s="100"/>
      <c r="G246" s="111"/>
      <c r="H246" s="100"/>
      <c r="I246" s="100"/>
      <c r="J246" s="100"/>
      <c r="K246" s="100"/>
      <c r="L246" s="100"/>
      <c r="M246" s="100"/>
      <c r="N246" s="100"/>
      <c r="O246" s="100"/>
      <c r="P246" s="101"/>
      <c r="Q246" s="100"/>
      <c r="R246" s="102"/>
      <c r="T246" s="99"/>
      <c r="U246" s="99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</row>
    <row r="247" spans="1:43" s="98" customFormat="1" ht="12.75">
      <c r="A247" s="100"/>
      <c r="B247" s="177"/>
      <c r="C247" s="100"/>
      <c r="D247" s="100"/>
      <c r="E247" s="100"/>
      <c r="F247" s="100"/>
      <c r="G247" s="111"/>
      <c r="H247" s="100"/>
      <c r="I247" s="100"/>
      <c r="J247" s="100"/>
      <c r="K247" s="100"/>
      <c r="L247" s="100"/>
      <c r="M247" s="100"/>
      <c r="N247" s="100"/>
      <c r="O247" s="100"/>
      <c r="P247" s="101"/>
      <c r="Q247" s="100"/>
      <c r="R247" s="102"/>
      <c r="T247" s="99"/>
      <c r="U247" s="99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</row>
    <row r="248" spans="1:43" s="98" customFormat="1" ht="12.75">
      <c r="A248" s="100"/>
      <c r="B248" s="177"/>
      <c r="C248" s="100"/>
      <c r="D248" s="100"/>
      <c r="E248" s="100"/>
      <c r="F248" s="100"/>
      <c r="G248" s="111"/>
      <c r="H248" s="100"/>
      <c r="I248" s="100"/>
      <c r="J248" s="100"/>
      <c r="K248" s="100"/>
      <c r="L248" s="100"/>
      <c r="M248" s="100"/>
      <c r="N248" s="100"/>
      <c r="O248" s="100"/>
      <c r="P248" s="101"/>
      <c r="Q248" s="100"/>
      <c r="R248" s="102"/>
      <c r="T248" s="99"/>
      <c r="U248" s="99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</row>
    <row r="249" spans="1:43" s="98" customFormat="1" ht="12.75">
      <c r="A249" s="100"/>
      <c r="B249" s="177"/>
      <c r="C249" s="100"/>
      <c r="D249" s="100"/>
      <c r="E249" s="100"/>
      <c r="F249" s="100"/>
      <c r="G249" s="111"/>
      <c r="H249" s="100"/>
      <c r="I249" s="100"/>
      <c r="J249" s="100"/>
      <c r="K249" s="100"/>
      <c r="L249" s="100"/>
      <c r="M249" s="100"/>
      <c r="N249" s="100"/>
      <c r="O249" s="100"/>
      <c r="P249" s="101"/>
      <c r="Q249" s="100"/>
      <c r="R249" s="102"/>
      <c r="T249" s="99"/>
      <c r="U249" s="99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</row>
    <row r="250" spans="1:43" s="98" customFormat="1" ht="12.75">
      <c r="A250" s="100"/>
      <c r="B250" s="177"/>
      <c r="C250" s="100"/>
      <c r="D250" s="100"/>
      <c r="E250" s="100"/>
      <c r="F250" s="100"/>
      <c r="G250" s="111"/>
      <c r="H250" s="100"/>
      <c r="I250" s="100"/>
      <c r="J250" s="100"/>
      <c r="K250" s="100"/>
      <c r="L250" s="100"/>
      <c r="M250" s="100"/>
      <c r="N250" s="100"/>
      <c r="O250" s="100"/>
      <c r="P250" s="101"/>
      <c r="Q250" s="100"/>
      <c r="R250" s="102"/>
      <c r="T250" s="99"/>
      <c r="U250" s="99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</row>
    <row r="251" spans="1:43" s="98" customFormat="1" ht="12.75">
      <c r="A251" s="100"/>
      <c r="B251" s="177"/>
      <c r="C251" s="100"/>
      <c r="D251" s="100"/>
      <c r="E251" s="100"/>
      <c r="F251" s="100"/>
      <c r="G251" s="111"/>
      <c r="H251" s="100"/>
      <c r="I251" s="100"/>
      <c r="J251" s="100"/>
      <c r="K251" s="100"/>
      <c r="L251" s="100"/>
      <c r="M251" s="100"/>
      <c r="N251" s="100"/>
      <c r="O251" s="100"/>
      <c r="P251" s="101"/>
      <c r="Q251" s="100"/>
      <c r="R251" s="102"/>
      <c r="T251" s="99"/>
      <c r="U251" s="99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</row>
    <row r="252" spans="1:43" s="98" customFormat="1" ht="12.75">
      <c r="A252" s="100"/>
      <c r="B252" s="177"/>
      <c r="C252" s="100"/>
      <c r="D252" s="100"/>
      <c r="E252" s="100"/>
      <c r="F252" s="100"/>
      <c r="G252" s="111"/>
      <c r="H252" s="100"/>
      <c r="I252" s="100"/>
      <c r="J252" s="100"/>
      <c r="K252" s="100"/>
      <c r="L252" s="100"/>
      <c r="M252" s="100"/>
      <c r="N252" s="100"/>
      <c r="O252" s="100"/>
      <c r="P252" s="101"/>
      <c r="Q252" s="100"/>
      <c r="R252" s="102"/>
      <c r="T252" s="99"/>
      <c r="U252" s="99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</row>
    <row r="253" spans="1:43" s="98" customFormat="1" ht="12.75">
      <c r="A253" s="100"/>
      <c r="B253" s="177"/>
      <c r="C253" s="100"/>
      <c r="D253" s="100"/>
      <c r="E253" s="100"/>
      <c r="F253" s="100"/>
      <c r="G253" s="111"/>
      <c r="H253" s="100"/>
      <c r="I253" s="100"/>
      <c r="J253" s="100"/>
      <c r="K253" s="100"/>
      <c r="L253" s="100"/>
      <c r="M253" s="100"/>
      <c r="N253" s="100"/>
      <c r="O253" s="100"/>
      <c r="P253" s="101"/>
      <c r="Q253" s="100"/>
      <c r="R253" s="102"/>
      <c r="T253" s="99"/>
      <c r="U253" s="99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</row>
    <row r="254" spans="1:43" s="98" customFormat="1" ht="12.75">
      <c r="A254" s="100"/>
      <c r="B254" s="177"/>
      <c r="C254" s="100"/>
      <c r="D254" s="100"/>
      <c r="E254" s="100"/>
      <c r="F254" s="100"/>
      <c r="G254" s="111"/>
      <c r="H254" s="100"/>
      <c r="I254" s="100"/>
      <c r="J254" s="100"/>
      <c r="K254" s="100"/>
      <c r="L254" s="100"/>
      <c r="M254" s="100"/>
      <c r="N254" s="100"/>
      <c r="O254" s="100"/>
      <c r="P254" s="101"/>
      <c r="Q254" s="100"/>
      <c r="R254" s="102"/>
      <c r="T254" s="99"/>
      <c r="U254" s="99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</row>
    <row r="255" spans="1:43" s="98" customFormat="1" ht="12.75">
      <c r="A255" s="100"/>
      <c r="B255" s="177"/>
      <c r="C255" s="100"/>
      <c r="D255" s="100"/>
      <c r="E255" s="100"/>
      <c r="F255" s="100"/>
      <c r="G255" s="111"/>
      <c r="H255" s="100"/>
      <c r="I255" s="100"/>
      <c r="J255" s="100"/>
      <c r="K255" s="100"/>
      <c r="L255" s="100"/>
      <c r="M255" s="100"/>
      <c r="N255" s="100"/>
      <c r="O255" s="100"/>
      <c r="P255" s="101"/>
      <c r="Q255" s="100"/>
      <c r="R255" s="102"/>
      <c r="T255" s="99"/>
      <c r="U255" s="99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</row>
    <row r="256" spans="1:43" s="98" customFormat="1" ht="12.75">
      <c r="A256" s="100"/>
      <c r="B256" s="177"/>
      <c r="C256" s="100"/>
      <c r="D256" s="100"/>
      <c r="E256" s="100"/>
      <c r="F256" s="100"/>
      <c r="G256" s="111"/>
      <c r="H256" s="100"/>
      <c r="I256" s="100"/>
      <c r="J256" s="100"/>
      <c r="K256" s="100"/>
      <c r="L256" s="100"/>
      <c r="M256" s="100"/>
      <c r="N256" s="100"/>
      <c r="O256" s="100"/>
      <c r="P256" s="101"/>
      <c r="Q256" s="100"/>
      <c r="R256" s="102"/>
      <c r="T256" s="99"/>
      <c r="U256" s="99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</row>
    <row r="257" spans="1:43" s="98" customFormat="1" ht="12.75">
      <c r="A257" s="100"/>
      <c r="B257" s="177"/>
      <c r="C257" s="100"/>
      <c r="D257" s="100"/>
      <c r="E257" s="100"/>
      <c r="F257" s="100"/>
      <c r="G257" s="111"/>
      <c r="H257" s="100"/>
      <c r="I257" s="100"/>
      <c r="J257" s="100"/>
      <c r="K257" s="100"/>
      <c r="L257" s="100"/>
      <c r="M257" s="100"/>
      <c r="N257" s="100"/>
      <c r="O257" s="100"/>
      <c r="P257" s="101"/>
      <c r="Q257" s="100"/>
      <c r="R257" s="102"/>
      <c r="T257" s="99"/>
      <c r="U257" s="99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</row>
    <row r="258" spans="1:43" s="98" customFormat="1" ht="12.75">
      <c r="A258" s="100"/>
      <c r="B258" s="177"/>
      <c r="C258" s="100"/>
      <c r="D258" s="100"/>
      <c r="E258" s="100"/>
      <c r="F258" s="100"/>
      <c r="G258" s="111"/>
      <c r="H258" s="100"/>
      <c r="I258" s="100"/>
      <c r="J258" s="100"/>
      <c r="K258" s="100"/>
      <c r="L258" s="100"/>
      <c r="M258" s="100"/>
      <c r="N258" s="100"/>
      <c r="O258" s="100"/>
      <c r="P258" s="101"/>
      <c r="Q258" s="100"/>
      <c r="R258" s="102"/>
      <c r="T258" s="99"/>
      <c r="U258" s="99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</row>
    <row r="259" spans="1:43" s="98" customFormat="1" ht="12.75">
      <c r="A259" s="100"/>
      <c r="B259" s="177"/>
      <c r="C259" s="100"/>
      <c r="D259" s="100"/>
      <c r="E259" s="100"/>
      <c r="F259" s="100"/>
      <c r="G259" s="111"/>
      <c r="H259" s="100"/>
      <c r="I259" s="100"/>
      <c r="J259" s="100"/>
      <c r="K259" s="100"/>
      <c r="L259" s="100"/>
      <c r="M259" s="100"/>
      <c r="N259" s="100"/>
      <c r="O259" s="100"/>
      <c r="P259" s="101"/>
      <c r="Q259" s="100"/>
      <c r="R259" s="102"/>
      <c r="T259" s="99"/>
      <c r="U259" s="99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</row>
    <row r="260" spans="1:43" s="98" customFormat="1" ht="12.75">
      <c r="A260" s="100"/>
      <c r="B260" s="177"/>
      <c r="C260" s="100"/>
      <c r="D260" s="100"/>
      <c r="E260" s="100"/>
      <c r="F260" s="100"/>
      <c r="G260" s="111"/>
      <c r="H260" s="100"/>
      <c r="I260" s="100"/>
      <c r="J260" s="100"/>
      <c r="K260" s="100"/>
      <c r="L260" s="100"/>
      <c r="M260" s="100"/>
      <c r="N260" s="100"/>
      <c r="O260" s="100"/>
      <c r="P260" s="101"/>
      <c r="Q260" s="100"/>
      <c r="R260" s="102"/>
      <c r="T260" s="99"/>
      <c r="U260" s="99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</row>
    <row r="261" spans="1:43" s="98" customFormat="1" ht="12.75">
      <c r="A261" s="100"/>
      <c r="B261" s="177"/>
      <c r="C261" s="100"/>
      <c r="D261" s="100"/>
      <c r="E261" s="100"/>
      <c r="F261" s="100"/>
      <c r="G261" s="111"/>
      <c r="H261" s="100"/>
      <c r="I261" s="100"/>
      <c r="J261" s="100"/>
      <c r="K261" s="100"/>
      <c r="L261" s="100"/>
      <c r="M261" s="100"/>
      <c r="N261" s="100"/>
      <c r="O261" s="100"/>
      <c r="P261" s="101"/>
      <c r="Q261" s="100"/>
      <c r="R261" s="102"/>
      <c r="T261" s="99"/>
      <c r="U261" s="99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</row>
    <row r="262" spans="1:43" s="98" customFormat="1" ht="12.75">
      <c r="A262" s="100"/>
      <c r="B262" s="177"/>
      <c r="C262" s="100"/>
      <c r="D262" s="100"/>
      <c r="E262" s="100"/>
      <c r="F262" s="100"/>
      <c r="G262" s="111"/>
      <c r="H262" s="100"/>
      <c r="I262" s="100"/>
      <c r="J262" s="100"/>
      <c r="K262" s="100"/>
      <c r="L262" s="100"/>
      <c r="M262" s="100"/>
      <c r="N262" s="100"/>
      <c r="O262" s="100"/>
      <c r="P262" s="101"/>
      <c r="Q262" s="100"/>
      <c r="R262" s="102"/>
      <c r="T262" s="99"/>
      <c r="U262" s="99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</row>
    <row r="263" spans="1:43" s="98" customFormat="1" ht="12.75">
      <c r="A263" s="100"/>
      <c r="B263" s="177"/>
      <c r="C263" s="100"/>
      <c r="D263" s="100"/>
      <c r="E263" s="100"/>
      <c r="F263" s="100"/>
      <c r="G263" s="111"/>
      <c r="H263" s="100"/>
      <c r="I263" s="100"/>
      <c r="J263" s="100"/>
      <c r="K263" s="100"/>
      <c r="L263" s="100"/>
      <c r="M263" s="100"/>
      <c r="N263" s="100"/>
      <c r="O263" s="100"/>
      <c r="P263" s="101"/>
      <c r="Q263" s="100"/>
      <c r="R263" s="102"/>
      <c r="T263" s="99"/>
      <c r="U263" s="99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</row>
    <row r="264" spans="1:43" s="98" customFormat="1" ht="12.75">
      <c r="A264" s="100"/>
      <c r="B264" s="177"/>
      <c r="C264" s="100"/>
      <c r="D264" s="100"/>
      <c r="E264" s="100"/>
      <c r="F264" s="100"/>
      <c r="G264" s="111"/>
      <c r="H264" s="100"/>
      <c r="I264" s="100"/>
      <c r="J264" s="100"/>
      <c r="K264" s="100"/>
      <c r="L264" s="100"/>
      <c r="M264" s="100"/>
      <c r="N264" s="100"/>
      <c r="O264" s="100"/>
      <c r="P264" s="101"/>
      <c r="Q264" s="100"/>
      <c r="R264" s="102"/>
      <c r="T264" s="99"/>
      <c r="U264" s="99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</row>
    <row r="265" spans="1:43" s="98" customFormat="1" ht="12.75">
      <c r="A265" s="100"/>
      <c r="B265" s="177"/>
      <c r="C265" s="100"/>
      <c r="D265" s="100"/>
      <c r="E265" s="100"/>
      <c r="F265" s="100"/>
      <c r="G265" s="111"/>
      <c r="H265" s="100"/>
      <c r="I265" s="100"/>
      <c r="J265" s="100"/>
      <c r="K265" s="100"/>
      <c r="L265" s="100"/>
      <c r="M265" s="100"/>
      <c r="N265" s="100"/>
      <c r="O265" s="100"/>
      <c r="P265" s="101"/>
      <c r="Q265" s="100"/>
      <c r="R265" s="102"/>
      <c r="T265" s="99"/>
      <c r="U265" s="99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</row>
    <row r="266" spans="1:43" s="98" customFormat="1" ht="12.75">
      <c r="A266" s="100"/>
      <c r="B266" s="177"/>
      <c r="C266" s="100"/>
      <c r="D266" s="100"/>
      <c r="E266" s="100"/>
      <c r="F266" s="100"/>
      <c r="G266" s="111"/>
      <c r="H266" s="100"/>
      <c r="I266" s="100"/>
      <c r="J266" s="100"/>
      <c r="K266" s="100"/>
      <c r="L266" s="100"/>
      <c r="M266" s="100"/>
      <c r="N266" s="100"/>
      <c r="O266" s="100"/>
      <c r="P266" s="101"/>
      <c r="Q266" s="100"/>
      <c r="R266" s="102"/>
      <c r="T266" s="99"/>
      <c r="U266" s="99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</row>
    <row r="267" spans="1:43" s="98" customFormat="1" ht="12.75">
      <c r="A267" s="100"/>
      <c r="B267" s="177"/>
      <c r="C267" s="100"/>
      <c r="D267" s="100"/>
      <c r="E267" s="100"/>
      <c r="F267" s="100"/>
      <c r="G267" s="111"/>
      <c r="H267" s="100"/>
      <c r="I267" s="100"/>
      <c r="J267" s="100"/>
      <c r="K267" s="100"/>
      <c r="L267" s="100"/>
      <c r="M267" s="100"/>
      <c r="N267" s="100"/>
      <c r="O267" s="100"/>
      <c r="P267" s="101"/>
      <c r="Q267" s="100"/>
      <c r="R267" s="102"/>
      <c r="T267" s="99"/>
      <c r="U267" s="99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</row>
    <row r="268" spans="1:43" s="98" customFormat="1" ht="12.75">
      <c r="A268" s="100"/>
      <c r="B268" s="177"/>
      <c r="C268" s="100"/>
      <c r="D268" s="100"/>
      <c r="E268" s="100"/>
      <c r="F268" s="100"/>
      <c r="G268" s="111"/>
      <c r="H268" s="100"/>
      <c r="I268" s="100"/>
      <c r="J268" s="100"/>
      <c r="K268" s="100"/>
      <c r="L268" s="100"/>
      <c r="M268" s="100"/>
      <c r="N268" s="100"/>
      <c r="O268" s="100"/>
      <c r="P268" s="101"/>
      <c r="Q268" s="100"/>
      <c r="R268" s="102"/>
      <c r="T268" s="99"/>
      <c r="U268" s="99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</row>
    <row r="269" spans="1:43" s="98" customFormat="1" ht="12.75">
      <c r="A269" s="100"/>
      <c r="B269" s="177"/>
      <c r="C269" s="100"/>
      <c r="D269" s="100"/>
      <c r="E269" s="100"/>
      <c r="F269" s="100"/>
      <c r="G269" s="111"/>
      <c r="H269" s="100"/>
      <c r="I269" s="100"/>
      <c r="J269" s="100"/>
      <c r="K269" s="100"/>
      <c r="L269" s="100"/>
      <c r="M269" s="100"/>
      <c r="N269" s="100"/>
      <c r="O269" s="100"/>
      <c r="P269" s="101"/>
      <c r="Q269" s="100"/>
      <c r="R269" s="102"/>
      <c r="T269" s="99"/>
      <c r="U269" s="99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</row>
    <row r="270" spans="1:43" s="98" customFormat="1" ht="12.75">
      <c r="A270" s="100"/>
      <c r="B270" s="177"/>
      <c r="C270" s="100"/>
      <c r="D270" s="100"/>
      <c r="E270" s="100"/>
      <c r="F270" s="100"/>
      <c r="G270" s="111"/>
      <c r="H270" s="100"/>
      <c r="I270" s="100"/>
      <c r="J270" s="100"/>
      <c r="K270" s="100"/>
      <c r="L270" s="100"/>
      <c r="M270" s="100"/>
      <c r="N270" s="100"/>
      <c r="O270" s="100"/>
      <c r="P270" s="101"/>
      <c r="Q270" s="100"/>
      <c r="R270" s="102"/>
      <c r="T270" s="99"/>
      <c r="U270" s="99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</row>
    <row r="271" spans="1:43" s="98" customFormat="1" ht="12.75">
      <c r="A271" s="100"/>
      <c r="B271" s="177"/>
      <c r="C271" s="100"/>
      <c r="D271" s="100"/>
      <c r="E271" s="100"/>
      <c r="F271" s="100"/>
      <c r="G271" s="111"/>
      <c r="H271" s="100"/>
      <c r="I271" s="100"/>
      <c r="J271" s="100"/>
      <c r="K271" s="100"/>
      <c r="L271" s="100"/>
      <c r="M271" s="100"/>
      <c r="N271" s="100"/>
      <c r="O271" s="100"/>
      <c r="P271" s="101"/>
      <c r="Q271" s="100"/>
      <c r="R271" s="102"/>
      <c r="T271" s="99"/>
      <c r="U271" s="99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</row>
    <row r="272" spans="1:43" s="98" customFormat="1" ht="12.75">
      <c r="A272" s="100"/>
      <c r="B272" s="177"/>
      <c r="C272" s="100"/>
      <c r="D272" s="100"/>
      <c r="E272" s="100"/>
      <c r="F272" s="100"/>
      <c r="G272" s="111"/>
      <c r="H272" s="100"/>
      <c r="I272" s="100"/>
      <c r="J272" s="100"/>
      <c r="K272" s="100"/>
      <c r="L272" s="100"/>
      <c r="M272" s="100"/>
      <c r="N272" s="100"/>
      <c r="O272" s="100"/>
      <c r="P272" s="101"/>
      <c r="Q272" s="100"/>
      <c r="R272" s="102"/>
      <c r="T272" s="99"/>
      <c r="U272" s="99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</row>
    <row r="273" spans="1:43" s="98" customFormat="1" ht="12.75">
      <c r="A273" s="100"/>
      <c r="B273" s="177"/>
      <c r="C273" s="100"/>
      <c r="D273" s="100"/>
      <c r="E273" s="100"/>
      <c r="F273" s="100"/>
      <c r="G273" s="111"/>
      <c r="H273" s="100"/>
      <c r="I273" s="100"/>
      <c r="J273" s="100"/>
      <c r="K273" s="100"/>
      <c r="L273" s="100"/>
      <c r="M273" s="100"/>
      <c r="N273" s="100"/>
      <c r="O273" s="100"/>
      <c r="P273" s="101"/>
      <c r="Q273" s="100"/>
      <c r="R273" s="102"/>
      <c r="T273" s="99"/>
      <c r="U273" s="99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</row>
    <row r="274" spans="1:43" s="98" customFormat="1" ht="12.75">
      <c r="A274" s="100"/>
      <c r="B274" s="177"/>
      <c r="C274" s="100"/>
      <c r="D274" s="100"/>
      <c r="E274" s="100"/>
      <c r="F274" s="100"/>
      <c r="G274" s="111"/>
      <c r="H274" s="100"/>
      <c r="I274" s="100"/>
      <c r="J274" s="100"/>
      <c r="K274" s="100"/>
      <c r="L274" s="100"/>
      <c r="M274" s="100"/>
      <c r="N274" s="100"/>
      <c r="O274" s="100"/>
      <c r="P274" s="101"/>
      <c r="Q274" s="100"/>
      <c r="R274" s="102"/>
      <c r="T274" s="99"/>
      <c r="U274" s="99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</row>
    <row r="275" spans="1:43" s="98" customFormat="1" ht="12.75">
      <c r="A275" s="100"/>
      <c r="B275" s="177"/>
      <c r="C275" s="100"/>
      <c r="D275" s="100"/>
      <c r="E275" s="100"/>
      <c r="F275" s="100"/>
      <c r="G275" s="111"/>
      <c r="H275" s="100"/>
      <c r="I275" s="100"/>
      <c r="J275" s="100"/>
      <c r="K275" s="100"/>
      <c r="L275" s="100"/>
      <c r="M275" s="100"/>
      <c r="N275" s="100"/>
      <c r="O275" s="100"/>
      <c r="P275" s="101"/>
      <c r="Q275" s="100"/>
      <c r="R275" s="102"/>
      <c r="T275" s="99"/>
      <c r="U275" s="99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</row>
    <row r="276" spans="1:43" s="98" customFormat="1" ht="12.75">
      <c r="A276" s="100"/>
      <c r="B276" s="177"/>
      <c r="C276" s="100"/>
      <c r="D276" s="100"/>
      <c r="E276" s="100"/>
      <c r="F276" s="100"/>
      <c r="G276" s="111"/>
      <c r="H276" s="100"/>
      <c r="I276" s="100"/>
      <c r="J276" s="100"/>
      <c r="K276" s="100"/>
      <c r="L276" s="100"/>
      <c r="M276" s="100"/>
      <c r="N276" s="100"/>
      <c r="O276" s="100"/>
      <c r="P276" s="101"/>
      <c r="Q276" s="100"/>
      <c r="R276" s="102"/>
      <c r="T276" s="99"/>
      <c r="U276" s="99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</row>
    <row r="277" spans="1:43" s="98" customFormat="1" ht="12.75">
      <c r="A277" s="100"/>
      <c r="B277" s="177"/>
      <c r="C277" s="100"/>
      <c r="D277" s="100"/>
      <c r="E277" s="100"/>
      <c r="F277" s="100"/>
      <c r="G277" s="111"/>
      <c r="H277" s="100"/>
      <c r="I277" s="100"/>
      <c r="J277" s="100"/>
      <c r="K277" s="100"/>
      <c r="L277" s="100"/>
      <c r="M277" s="100"/>
      <c r="N277" s="100"/>
      <c r="O277" s="100"/>
      <c r="P277" s="101"/>
      <c r="Q277" s="100"/>
      <c r="R277" s="102"/>
      <c r="T277" s="99"/>
      <c r="U277" s="99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</row>
    <row r="278" spans="1:43" s="98" customFormat="1" ht="12.75">
      <c r="A278" s="100"/>
      <c r="B278" s="177"/>
      <c r="C278" s="100"/>
      <c r="D278" s="100"/>
      <c r="E278" s="100"/>
      <c r="F278" s="100"/>
      <c r="G278" s="111"/>
      <c r="H278" s="100"/>
      <c r="I278" s="100"/>
      <c r="J278" s="100"/>
      <c r="K278" s="100"/>
      <c r="L278" s="100"/>
      <c r="M278" s="100"/>
      <c r="N278" s="100"/>
      <c r="O278" s="100"/>
      <c r="P278" s="101"/>
      <c r="Q278" s="100"/>
      <c r="R278" s="102"/>
      <c r="T278" s="99"/>
      <c r="U278" s="99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</row>
    <row r="279" spans="1:43" s="98" customFormat="1" ht="12.75">
      <c r="A279" s="100"/>
      <c r="B279" s="177"/>
      <c r="C279" s="100"/>
      <c r="D279" s="100"/>
      <c r="E279" s="100"/>
      <c r="F279" s="100"/>
      <c r="G279" s="111"/>
      <c r="H279" s="100"/>
      <c r="I279" s="100"/>
      <c r="J279" s="100"/>
      <c r="K279" s="100"/>
      <c r="L279" s="100"/>
      <c r="M279" s="100"/>
      <c r="N279" s="100"/>
      <c r="O279" s="100"/>
      <c r="P279" s="101"/>
      <c r="Q279" s="100"/>
      <c r="R279" s="102"/>
      <c r="T279" s="99"/>
      <c r="U279" s="99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</row>
    <row r="280" spans="1:43" s="98" customFormat="1" ht="12.75">
      <c r="A280" s="100"/>
      <c r="B280" s="177"/>
      <c r="C280" s="100"/>
      <c r="D280" s="100"/>
      <c r="E280" s="100"/>
      <c r="F280" s="100"/>
      <c r="G280" s="111"/>
      <c r="H280" s="100"/>
      <c r="I280" s="100"/>
      <c r="J280" s="100"/>
      <c r="K280" s="100"/>
      <c r="L280" s="100"/>
      <c r="M280" s="100"/>
      <c r="N280" s="100"/>
      <c r="O280" s="100"/>
      <c r="P280" s="101"/>
      <c r="Q280" s="100"/>
      <c r="R280" s="102"/>
      <c r="T280" s="99"/>
      <c r="U280" s="99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</row>
    <row r="281" spans="1:43" s="98" customFormat="1" ht="12.75">
      <c r="A281" s="100"/>
      <c r="B281" s="177"/>
      <c r="C281" s="100"/>
      <c r="D281" s="100"/>
      <c r="E281" s="100"/>
      <c r="F281" s="100"/>
      <c r="G281" s="111"/>
      <c r="H281" s="100"/>
      <c r="I281" s="100"/>
      <c r="J281" s="100"/>
      <c r="K281" s="100"/>
      <c r="L281" s="100"/>
      <c r="M281" s="100"/>
      <c r="N281" s="100"/>
      <c r="O281" s="100"/>
      <c r="P281" s="101"/>
      <c r="Q281" s="100"/>
      <c r="R281" s="102"/>
      <c r="T281" s="99"/>
      <c r="U281" s="99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</row>
    <row r="282" spans="1:43" s="98" customFormat="1" ht="12.75">
      <c r="A282" s="100"/>
      <c r="B282" s="177"/>
      <c r="C282" s="100"/>
      <c r="D282" s="100"/>
      <c r="E282" s="100"/>
      <c r="F282" s="100"/>
      <c r="G282" s="111"/>
      <c r="H282" s="100"/>
      <c r="I282" s="100"/>
      <c r="J282" s="100"/>
      <c r="K282" s="100"/>
      <c r="L282" s="100"/>
      <c r="M282" s="100"/>
      <c r="N282" s="100"/>
      <c r="O282" s="100"/>
      <c r="P282" s="101"/>
      <c r="Q282" s="100"/>
      <c r="R282" s="102"/>
      <c r="T282" s="99"/>
      <c r="U282" s="99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</row>
    <row r="283" spans="1:43" s="98" customFormat="1" ht="12.75">
      <c r="A283" s="100"/>
      <c r="B283" s="177"/>
      <c r="C283" s="100"/>
      <c r="D283" s="100"/>
      <c r="E283" s="100"/>
      <c r="F283" s="100"/>
      <c r="G283" s="111"/>
      <c r="H283" s="100"/>
      <c r="I283" s="100"/>
      <c r="J283" s="100"/>
      <c r="K283" s="100"/>
      <c r="L283" s="100"/>
      <c r="M283" s="100"/>
      <c r="N283" s="100"/>
      <c r="O283" s="100"/>
      <c r="P283" s="101"/>
      <c r="Q283" s="100"/>
      <c r="R283" s="102"/>
      <c r="T283" s="99"/>
      <c r="U283" s="99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</row>
    <row r="284" spans="1:43" s="98" customFormat="1" ht="12.75">
      <c r="A284" s="100"/>
      <c r="B284" s="177"/>
      <c r="C284" s="100"/>
      <c r="D284" s="100"/>
      <c r="E284" s="100"/>
      <c r="F284" s="100"/>
      <c r="G284" s="111"/>
      <c r="H284" s="100"/>
      <c r="I284" s="100"/>
      <c r="J284" s="100"/>
      <c r="K284" s="100"/>
      <c r="L284" s="100"/>
      <c r="M284" s="100"/>
      <c r="N284" s="100"/>
      <c r="O284" s="100"/>
      <c r="P284" s="101"/>
      <c r="Q284" s="100"/>
      <c r="R284" s="102"/>
      <c r="T284" s="99"/>
      <c r="U284" s="99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</row>
    <row r="285" spans="1:43" s="98" customFormat="1" ht="12.75">
      <c r="A285" s="100"/>
      <c r="B285" s="177"/>
      <c r="C285" s="100"/>
      <c r="D285" s="100"/>
      <c r="E285" s="100"/>
      <c r="F285" s="100"/>
      <c r="G285" s="111"/>
      <c r="H285" s="100"/>
      <c r="I285" s="100"/>
      <c r="J285" s="100"/>
      <c r="K285" s="100"/>
      <c r="L285" s="100"/>
      <c r="M285" s="100"/>
      <c r="N285" s="100"/>
      <c r="O285" s="100"/>
      <c r="P285" s="101"/>
      <c r="Q285" s="100"/>
      <c r="R285" s="102"/>
      <c r="T285" s="99"/>
      <c r="U285" s="99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</row>
    <row r="286" spans="1:43" s="98" customFormat="1" ht="12.75">
      <c r="A286" s="100"/>
      <c r="B286" s="177"/>
      <c r="C286" s="100"/>
      <c r="D286" s="100"/>
      <c r="E286" s="100"/>
      <c r="F286" s="100"/>
      <c r="G286" s="111"/>
      <c r="H286" s="100"/>
      <c r="I286" s="100"/>
      <c r="J286" s="100"/>
      <c r="K286" s="100"/>
      <c r="L286" s="100"/>
      <c r="M286" s="100"/>
      <c r="N286" s="100"/>
      <c r="O286" s="100"/>
      <c r="P286" s="101"/>
      <c r="Q286" s="100"/>
      <c r="R286" s="102"/>
      <c r="T286" s="99"/>
      <c r="U286" s="99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</row>
    <row r="287" spans="1:43" s="98" customFormat="1" ht="12.75">
      <c r="A287" s="100"/>
      <c r="B287" s="177"/>
      <c r="C287" s="100"/>
      <c r="D287" s="100"/>
      <c r="E287" s="100"/>
      <c r="F287" s="100"/>
      <c r="G287" s="111"/>
      <c r="H287" s="100"/>
      <c r="I287" s="100"/>
      <c r="J287" s="100"/>
      <c r="K287" s="100"/>
      <c r="L287" s="100"/>
      <c r="M287" s="100"/>
      <c r="N287" s="100"/>
      <c r="O287" s="100"/>
      <c r="P287" s="101"/>
      <c r="Q287" s="100"/>
      <c r="R287" s="102"/>
      <c r="T287" s="99"/>
      <c r="U287" s="99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</row>
    <row r="288" spans="1:43" s="98" customFormat="1" ht="12.75">
      <c r="A288" s="100"/>
      <c r="B288" s="177"/>
      <c r="C288" s="100"/>
      <c r="D288" s="100"/>
      <c r="E288" s="100"/>
      <c r="F288" s="100"/>
      <c r="G288" s="111"/>
      <c r="H288" s="100"/>
      <c r="I288" s="100"/>
      <c r="J288" s="100"/>
      <c r="K288" s="100"/>
      <c r="L288" s="100"/>
      <c r="M288" s="100"/>
      <c r="N288" s="100"/>
      <c r="O288" s="100"/>
      <c r="P288" s="101"/>
      <c r="Q288" s="100"/>
      <c r="R288" s="102"/>
      <c r="T288" s="99"/>
      <c r="U288" s="99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</row>
    <row r="289" spans="1:43" s="98" customFormat="1" ht="12.75">
      <c r="A289" s="100"/>
      <c r="B289" s="177"/>
      <c r="C289" s="100"/>
      <c r="D289" s="100"/>
      <c r="E289" s="100"/>
      <c r="F289" s="100"/>
      <c r="G289" s="111"/>
      <c r="H289" s="100"/>
      <c r="I289" s="100"/>
      <c r="J289" s="100"/>
      <c r="K289" s="100"/>
      <c r="L289" s="100"/>
      <c r="M289" s="100"/>
      <c r="N289" s="100"/>
      <c r="O289" s="100"/>
      <c r="P289" s="101"/>
      <c r="Q289" s="100"/>
      <c r="R289" s="102"/>
      <c r="T289" s="99"/>
      <c r="U289" s="99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</row>
    <row r="290" spans="1:43" s="98" customFormat="1" ht="12.75">
      <c r="A290" s="100"/>
      <c r="B290" s="177"/>
      <c r="C290" s="100"/>
      <c r="D290" s="100"/>
      <c r="E290" s="100"/>
      <c r="F290" s="100"/>
      <c r="G290" s="111"/>
      <c r="H290" s="100"/>
      <c r="I290" s="100"/>
      <c r="J290" s="100"/>
      <c r="K290" s="100"/>
      <c r="L290" s="100"/>
      <c r="M290" s="100"/>
      <c r="N290" s="100"/>
      <c r="O290" s="100"/>
      <c r="P290" s="101"/>
      <c r="Q290" s="100"/>
      <c r="R290" s="102"/>
      <c r="T290" s="99"/>
      <c r="U290" s="99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</row>
    <row r="291" spans="1:43" s="98" customFormat="1" ht="12.75">
      <c r="A291" s="100"/>
      <c r="B291" s="177"/>
      <c r="C291" s="100"/>
      <c r="D291" s="100"/>
      <c r="E291" s="100"/>
      <c r="F291" s="100"/>
      <c r="G291" s="111"/>
      <c r="H291" s="100"/>
      <c r="I291" s="100"/>
      <c r="J291" s="100"/>
      <c r="K291" s="100"/>
      <c r="L291" s="100"/>
      <c r="M291" s="100"/>
      <c r="N291" s="100"/>
      <c r="O291" s="100"/>
      <c r="P291" s="101"/>
      <c r="Q291" s="100"/>
      <c r="R291" s="102"/>
      <c r="T291" s="99"/>
      <c r="U291" s="99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</row>
    <row r="292" spans="1:43" s="98" customFormat="1" ht="12.75">
      <c r="A292" s="100"/>
      <c r="B292" s="177"/>
      <c r="C292" s="100"/>
      <c r="D292" s="100"/>
      <c r="E292" s="100"/>
      <c r="F292" s="100"/>
      <c r="G292" s="111"/>
      <c r="H292" s="100"/>
      <c r="I292" s="100"/>
      <c r="J292" s="100"/>
      <c r="K292" s="100"/>
      <c r="L292" s="100"/>
      <c r="M292" s="100"/>
      <c r="N292" s="100"/>
      <c r="O292" s="100"/>
      <c r="P292" s="101"/>
      <c r="Q292" s="100"/>
      <c r="R292" s="102"/>
      <c r="T292" s="99"/>
      <c r="U292" s="99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</row>
  </sheetData>
  <sheetProtection/>
  <mergeCells count="3">
    <mergeCell ref="A4:J4"/>
    <mergeCell ref="A5:J5"/>
    <mergeCell ref="A6:J6"/>
  </mergeCells>
  <hyperlinks>
    <hyperlink ref="A74" r:id="rId1" display="mark.mcclendon@tccd.edu"/>
  </hyperlinks>
  <printOptions horizontalCentered="1"/>
  <pageMargins left="0.75" right="0.25" top="0.25" bottom="0" header="0" footer="0"/>
  <pageSetup fitToHeight="1" fitToWidth="1" horizontalDpi="600" verticalDpi="600" orientation="portrait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2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92" customWidth="1"/>
    <col min="2" max="2" width="12.7109375" style="93" customWidth="1"/>
    <col min="3" max="3" width="12.7109375" style="92" customWidth="1"/>
    <col min="4" max="6" width="12.7109375" style="94" customWidth="1"/>
    <col min="7" max="7" width="12.7109375" style="95" customWidth="1"/>
    <col min="8" max="9" width="12.7109375" style="94" customWidth="1"/>
    <col min="10" max="10" width="12.7109375" style="96" customWidth="1"/>
    <col min="11" max="11" width="14.7109375" style="94" customWidth="1"/>
    <col min="12" max="12" width="16.421875" style="92" customWidth="1"/>
    <col min="13" max="13" width="15.140625" style="92" customWidth="1"/>
    <col min="14" max="14" width="24.140625" style="92" customWidth="1"/>
    <col min="15" max="15" width="18.7109375" style="92" customWidth="1"/>
    <col min="16" max="16" width="18.140625" style="97" customWidth="1"/>
    <col min="17" max="17" width="16.28125" style="92" bestFit="1" customWidth="1"/>
    <col min="18" max="18" width="18.140625" style="98" bestFit="1" customWidth="1"/>
    <col min="19" max="19" width="17.00390625" style="98" customWidth="1"/>
    <col min="20" max="20" width="17.7109375" style="99" customWidth="1"/>
    <col min="21" max="21" width="18.00390625" style="99" bestFit="1" customWidth="1"/>
    <col min="22" max="22" width="16.7109375" style="92" customWidth="1"/>
    <col min="23" max="23" width="12.57421875" style="92" customWidth="1"/>
    <col min="24" max="24" width="13.421875" style="92" customWidth="1"/>
    <col min="25" max="25" width="14.421875" style="92" customWidth="1"/>
    <col min="26" max="16384" width="12.57421875" style="92" customWidth="1"/>
  </cols>
  <sheetData>
    <row r="1" ht="12.75">
      <c r="J1" s="94"/>
    </row>
    <row r="2" ht="12.75">
      <c r="J2" s="94"/>
    </row>
    <row r="3" spans="1:10" ht="12.75" customHeight="1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 customHeight="1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23" ht="12.75" customHeight="1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  <c r="K5" s="100"/>
      <c r="L5" s="100"/>
      <c r="M5" s="100"/>
      <c r="N5" s="100"/>
      <c r="O5" s="100"/>
      <c r="P5" s="101"/>
      <c r="Q5" s="100"/>
      <c r="R5" s="102"/>
      <c r="S5" s="102"/>
      <c r="T5" s="102"/>
      <c r="U5" s="102"/>
      <c r="V5" s="100"/>
      <c r="W5" s="100"/>
    </row>
    <row r="6" spans="1:23" ht="12.75" customHeight="1">
      <c r="A6" s="238">
        <v>41759</v>
      </c>
      <c r="B6" s="239"/>
      <c r="C6" s="239"/>
      <c r="D6" s="239"/>
      <c r="E6" s="239"/>
      <c r="F6" s="239"/>
      <c r="G6" s="239"/>
      <c r="H6" s="239"/>
      <c r="I6" s="239"/>
      <c r="J6" s="239"/>
      <c r="K6" s="100"/>
      <c r="L6" s="100"/>
      <c r="M6" s="100"/>
      <c r="N6" s="100"/>
      <c r="O6" s="100"/>
      <c r="P6" s="101"/>
      <c r="Q6" s="100"/>
      <c r="R6" s="102"/>
      <c r="S6" s="102"/>
      <c r="T6" s="102"/>
      <c r="U6" s="102"/>
      <c r="V6" s="100"/>
      <c r="W6" s="100"/>
    </row>
    <row r="7" spans="1:23" ht="12.75" customHeight="1">
      <c r="A7" s="15"/>
      <c r="B7" s="16"/>
      <c r="C7" s="15"/>
      <c r="D7" s="17"/>
      <c r="E7" s="17"/>
      <c r="F7" s="17"/>
      <c r="G7" s="18"/>
      <c r="H7" s="17"/>
      <c r="I7" s="17"/>
      <c r="J7" s="17"/>
      <c r="K7" s="100"/>
      <c r="L7" s="100"/>
      <c r="M7" s="100"/>
      <c r="N7" s="100"/>
      <c r="O7" s="100"/>
      <c r="P7" s="101"/>
      <c r="Q7" s="100"/>
      <c r="R7" s="102"/>
      <c r="S7" s="102"/>
      <c r="T7" s="102"/>
      <c r="U7" s="102"/>
      <c r="V7" s="100"/>
      <c r="W7" s="100"/>
    </row>
    <row r="8" spans="1:23" ht="12.75" customHeight="1">
      <c r="A8" s="15"/>
      <c r="B8" s="16"/>
      <c r="C8" s="15"/>
      <c r="D8" s="17"/>
      <c r="E8" s="17"/>
      <c r="F8" s="17"/>
      <c r="G8" s="18"/>
      <c r="H8" s="17"/>
      <c r="I8" s="17"/>
      <c r="J8" s="17"/>
      <c r="K8" s="100"/>
      <c r="L8" s="100"/>
      <c r="M8" s="100"/>
      <c r="N8" s="100"/>
      <c r="O8" s="100"/>
      <c r="P8" s="103"/>
      <c r="Q8" s="100"/>
      <c r="R8" s="102"/>
      <c r="S8" s="102"/>
      <c r="T8" s="102"/>
      <c r="U8" s="102"/>
      <c r="V8" s="100"/>
      <c r="W8" s="100"/>
    </row>
    <row r="9" spans="1:23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  <c r="K9" s="100"/>
      <c r="L9" s="100"/>
      <c r="M9" s="100"/>
      <c r="N9" s="100"/>
      <c r="O9" s="100"/>
      <c r="P9" s="101"/>
      <c r="Q9" s="100"/>
      <c r="R9" s="102"/>
      <c r="S9" s="102"/>
      <c r="T9" s="102"/>
      <c r="U9" s="102"/>
      <c r="V9" s="100"/>
      <c r="W9" s="100"/>
    </row>
    <row r="10" spans="1:23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  <c r="K10" s="100"/>
      <c r="L10" s="100"/>
      <c r="M10" s="100"/>
      <c r="N10" s="100"/>
      <c r="O10" s="100"/>
      <c r="P10" s="101"/>
      <c r="Q10" s="100"/>
      <c r="R10" s="102"/>
      <c r="S10" s="102"/>
      <c r="T10" s="102"/>
      <c r="U10" s="102"/>
      <c r="V10" s="100"/>
      <c r="W10" s="100"/>
    </row>
    <row r="11" spans="1:23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  <c r="K11" s="100"/>
      <c r="L11" s="100"/>
      <c r="M11" s="100"/>
      <c r="N11" s="100"/>
      <c r="O11" s="100"/>
      <c r="P11" s="106"/>
      <c r="Q11" s="100"/>
      <c r="R11" s="102"/>
      <c r="S11" s="102"/>
      <c r="T11" s="102"/>
      <c r="U11" s="102"/>
      <c r="V11" s="100"/>
      <c r="W11" s="100"/>
    </row>
    <row r="12" spans="1:23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  <c r="K12" s="101"/>
      <c r="L12" s="100"/>
      <c r="M12" s="100"/>
      <c r="N12" s="100"/>
      <c r="O12" s="100"/>
      <c r="P12" s="101"/>
      <c r="Q12" s="100"/>
      <c r="R12" s="102"/>
      <c r="S12" s="102"/>
      <c r="T12" s="102"/>
      <c r="U12" s="102"/>
      <c r="V12" s="100"/>
      <c r="W12" s="100"/>
    </row>
    <row r="13" spans="1:23" ht="12.75" customHeight="1">
      <c r="A13" s="11" t="s">
        <v>12</v>
      </c>
      <c r="B13" s="12" t="s">
        <v>13</v>
      </c>
      <c r="C13" s="13" t="s">
        <v>6</v>
      </c>
      <c r="D13" s="5">
        <v>41729</v>
      </c>
      <c r="E13" s="5" t="s">
        <v>8</v>
      </c>
      <c r="F13" s="5">
        <f>A6</f>
        <v>41759</v>
      </c>
      <c r="G13" s="5">
        <f>D13</f>
        <v>41729</v>
      </c>
      <c r="H13" s="5" t="s">
        <v>8</v>
      </c>
      <c r="I13" s="5">
        <f>F13</f>
        <v>41759</v>
      </c>
      <c r="J13" s="5">
        <f>+I13</f>
        <v>41759</v>
      </c>
      <c r="K13" s="101"/>
      <c r="L13" s="100"/>
      <c r="M13" s="100"/>
      <c r="N13" s="100"/>
      <c r="O13" s="100"/>
      <c r="P13" s="101"/>
      <c r="Q13" s="100"/>
      <c r="R13" s="102"/>
      <c r="S13" s="102"/>
      <c r="T13" s="102"/>
      <c r="U13" s="102"/>
      <c r="V13" s="100"/>
      <c r="W13" s="100"/>
    </row>
    <row r="14" spans="1:23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  <c r="K14" s="101"/>
      <c r="L14" s="100"/>
      <c r="M14" s="111"/>
      <c r="N14" s="100"/>
      <c r="O14" s="100"/>
      <c r="P14" s="101"/>
      <c r="Q14" s="100"/>
      <c r="R14" s="102"/>
      <c r="S14" s="102"/>
      <c r="T14" s="102"/>
      <c r="U14" s="102"/>
      <c r="V14" s="100"/>
      <c r="W14" s="100"/>
    </row>
    <row r="15" spans="1:42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  <c r="K15" s="101"/>
      <c r="L15" s="111"/>
      <c r="M15" s="111"/>
      <c r="N15" s="100"/>
      <c r="O15" s="100"/>
      <c r="P15" s="103"/>
      <c r="Q15" s="100"/>
      <c r="R15" s="116"/>
      <c r="S15" s="116"/>
      <c r="T15" s="116"/>
      <c r="U15" s="116"/>
      <c r="V15" s="100"/>
      <c r="W15" s="100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</row>
    <row r="16" spans="1:23" ht="12.75" customHeight="1">
      <c r="A16" s="15" t="s">
        <v>15</v>
      </c>
      <c r="B16" s="28"/>
      <c r="C16" s="30">
        <v>0.0003357550670493343</v>
      </c>
      <c r="D16" s="67">
        <v>47021639</v>
      </c>
      <c r="E16" s="67">
        <f>ROUND(SUM(F16-D16),0)</f>
        <v>-4098697</v>
      </c>
      <c r="F16" s="67">
        <v>42922942</v>
      </c>
      <c r="G16" s="67">
        <v>47021639</v>
      </c>
      <c r="H16" s="67">
        <f>E16</f>
        <v>-4098697</v>
      </c>
      <c r="I16" s="67">
        <f>+F16</f>
        <v>42922942</v>
      </c>
      <c r="J16" s="67">
        <v>0</v>
      </c>
      <c r="K16" s="121"/>
      <c r="L16" s="100"/>
      <c r="M16" s="100"/>
      <c r="N16" s="100"/>
      <c r="O16" s="100"/>
      <c r="P16" s="101"/>
      <c r="Q16" s="100"/>
      <c r="R16" s="102"/>
      <c r="S16" s="102"/>
      <c r="T16" s="102"/>
      <c r="U16" s="102"/>
      <c r="V16" s="100"/>
      <c r="W16" s="100"/>
    </row>
    <row r="17" spans="1:23" ht="12.75" customHeight="1">
      <c r="A17" s="20" t="s">
        <v>16</v>
      </c>
      <c r="B17" s="28"/>
      <c r="C17" s="68">
        <v>0.00037800946846289186</v>
      </c>
      <c r="D17" s="67">
        <v>50188947</v>
      </c>
      <c r="E17" s="67">
        <f>ROUND(SUM(F17-D17),0)</f>
        <v>-5029109</v>
      </c>
      <c r="F17" s="67">
        <v>45159838</v>
      </c>
      <c r="G17" s="67">
        <v>50188947</v>
      </c>
      <c r="H17" s="67">
        <f>E17</f>
        <v>-5029109</v>
      </c>
      <c r="I17" s="67">
        <f>+F17</f>
        <v>45159838</v>
      </c>
      <c r="J17" s="67">
        <v>0</v>
      </c>
      <c r="K17" s="121"/>
      <c r="L17" s="124"/>
      <c r="M17" s="124"/>
      <c r="N17" s="100"/>
      <c r="O17" s="100"/>
      <c r="P17" s="125"/>
      <c r="Q17" s="100"/>
      <c r="R17" s="102"/>
      <c r="S17" s="102"/>
      <c r="T17" s="102"/>
      <c r="U17" s="102"/>
      <c r="V17" s="100"/>
      <c r="W17" s="100"/>
    </row>
    <row r="18" spans="1:23" ht="12.75" customHeight="1">
      <c r="A18" s="74" t="s">
        <v>48</v>
      </c>
      <c r="B18" s="28"/>
      <c r="C18" s="68">
        <v>0.0003621886106961295</v>
      </c>
      <c r="D18" s="67">
        <v>32920</v>
      </c>
      <c r="E18" s="67">
        <f>ROUND(SUM(F18-D18),0)</f>
        <v>1</v>
      </c>
      <c r="F18" s="67">
        <v>32921</v>
      </c>
      <c r="G18" s="67">
        <v>32920</v>
      </c>
      <c r="H18" s="67">
        <f>E18</f>
        <v>1</v>
      </c>
      <c r="I18" s="67">
        <f>+F18</f>
        <v>32921</v>
      </c>
      <c r="J18" s="67">
        <v>0</v>
      </c>
      <c r="K18" s="127"/>
      <c r="L18" s="124"/>
      <c r="M18" s="124"/>
      <c r="N18" s="128"/>
      <c r="O18" s="100"/>
      <c r="P18" s="125"/>
      <c r="Q18" s="100"/>
      <c r="R18" s="129"/>
      <c r="S18" s="129"/>
      <c r="T18" s="129"/>
      <c r="U18" s="129"/>
      <c r="V18" s="100"/>
      <c r="W18" s="100"/>
    </row>
    <row r="19" spans="1:23" ht="12.75" customHeight="1">
      <c r="A19" s="74" t="s">
        <v>54</v>
      </c>
      <c r="B19" s="28"/>
      <c r="C19" s="68">
        <v>0.0011752155426482352</v>
      </c>
      <c r="D19" s="67">
        <v>46235703</v>
      </c>
      <c r="E19" s="67">
        <f>ROUND(SUM(F19-D19),0)</f>
        <v>-2295645</v>
      </c>
      <c r="F19" s="67">
        <v>43940058</v>
      </c>
      <c r="G19" s="67">
        <v>46235703</v>
      </c>
      <c r="H19" s="67">
        <f>E19</f>
        <v>-2295645</v>
      </c>
      <c r="I19" s="67">
        <f>+F19</f>
        <v>43940058</v>
      </c>
      <c r="J19" s="67">
        <v>0</v>
      </c>
      <c r="K19" s="121"/>
      <c r="L19" s="124"/>
      <c r="M19" s="124"/>
      <c r="N19" s="100"/>
      <c r="O19" s="100"/>
      <c r="P19" s="125"/>
      <c r="Q19" s="100"/>
      <c r="R19" s="129"/>
      <c r="S19" s="129"/>
      <c r="T19" s="129"/>
      <c r="U19" s="129"/>
      <c r="V19" s="100"/>
      <c r="W19" s="100"/>
    </row>
    <row r="20" spans="1:23" ht="12.75" customHeight="1">
      <c r="A20" s="74" t="s">
        <v>53</v>
      </c>
      <c r="B20" s="28"/>
      <c r="C20" s="68">
        <v>0.0091</v>
      </c>
      <c r="D20" s="67">
        <v>8207476</v>
      </c>
      <c r="E20" s="67">
        <f>ROUND(SUM(F20-D20),0)</f>
        <v>-22598</v>
      </c>
      <c r="F20" s="67">
        <v>8184878</v>
      </c>
      <c r="G20" s="67">
        <v>8497210</v>
      </c>
      <c r="H20" s="67">
        <f>+I20-G20</f>
        <v>13320</v>
      </c>
      <c r="I20" s="67">
        <v>8510530</v>
      </c>
      <c r="J20" s="67">
        <v>8943</v>
      </c>
      <c r="K20" s="121"/>
      <c r="L20" s="124"/>
      <c r="M20" s="124"/>
      <c r="N20" s="100"/>
      <c r="O20" s="100"/>
      <c r="P20" s="125"/>
      <c r="Q20" s="100"/>
      <c r="R20" s="129"/>
      <c r="S20" s="129"/>
      <c r="T20" s="129"/>
      <c r="U20" s="129"/>
      <c r="V20" s="100"/>
      <c r="W20" s="100"/>
    </row>
    <row r="21" spans="1:23" ht="12.75" customHeight="1">
      <c r="A21" s="31" t="s">
        <v>17</v>
      </c>
      <c r="B21" s="32"/>
      <c r="C21" s="69"/>
      <c r="D21" s="33">
        <f>SUM(D16:D20)</f>
        <v>151686685</v>
      </c>
      <c r="E21" s="33">
        <f>ROUND(SUM(E16:E20),0)</f>
        <v>-11446048</v>
      </c>
      <c r="F21" s="33">
        <f>SUM(F16:F20)</f>
        <v>140240637</v>
      </c>
      <c r="G21" s="33">
        <f>SUM(G16:G20)</f>
        <v>151976419</v>
      </c>
      <c r="H21" s="33">
        <f>SUM(H16:H20)</f>
        <v>-11410130</v>
      </c>
      <c r="I21" s="33">
        <f>SUM(I16:I20)</f>
        <v>140566289</v>
      </c>
      <c r="J21" s="33">
        <f>SUM(J16:J20)</f>
        <v>8943</v>
      </c>
      <c r="K21" s="121"/>
      <c r="L21" s="124"/>
      <c r="M21" s="124"/>
      <c r="N21" s="100"/>
      <c r="O21" s="100"/>
      <c r="P21" s="125"/>
      <c r="Q21" s="100"/>
      <c r="R21" s="129"/>
      <c r="S21" s="129"/>
      <c r="T21" s="129"/>
      <c r="U21" s="129"/>
      <c r="V21" s="100"/>
      <c r="W21" s="100"/>
    </row>
    <row r="22" spans="1:23" ht="12.75" customHeight="1" hidden="1">
      <c r="A22" s="31"/>
      <c r="B22" s="32"/>
      <c r="C22" s="69"/>
      <c r="D22" s="34"/>
      <c r="E22" s="34"/>
      <c r="F22" s="34"/>
      <c r="G22" s="34"/>
      <c r="H22" s="34"/>
      <c r="I22" s="34"/>
      <c r="J22" s="34"/>
      <c r="K22" s="127"/>
      <c r="L22" s="124"/>
      <c r="M22" s="124"/>
      <c r="N22" s="100"/>
      <c r="O22" s="100"/>
      <c r="P22" s="125"/>
      <c r="Q22" s="100"/>
      <c r="R22" s="129"/>
      <c r="S22" s="129"/>
      <c r="T22" s="129"/>
      <c r="U22" s="129"/>
      <c r="V22" s="100"/>
      <c r="W22" s="100"/>
    </row>
    <row r="23" spans="1:33" s="133" customFormat="1" ht="12.75" customHeight="1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  <c r="K23" s="121"/>
      <c r="L23" s="124"/>
      <c r="M23" s="124"/>
      <c r="N23" s="100"/>
      <c r="O23" s="100"/>
      <c r="P23" s="125"/>
      <c r="Q23" s="100"/>
      <c r="R23" s="129"/>
      <c r="S23" s="129"/>
      <c r="T23" s="129"/>
      <c r="U23" s="129"/>
      <c r="V23" s="100"/>
      <c r="W23" s="10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</row>
    <row r="24" spans="1:33" s="117" customFormat="1" ht="12.75" customHeight="1" hidden="1">
      <c r="A24" s="74" t="s">
        <v>50</v>
      </c>
      <c r="B24" s="75">
        <v>41129</v>
      </c>
      <c r="C24" s="76">
        <v>0.0022</v>
      </c>
      <c r="D24" s="67">
        <v>0</v>
      </c>
      <c r="E24" s="67">
        <f>ROUND(SUM(F24-D24),0)</f>
        <v>0</v>
      </c>
      <c r="F24" s="67">
        <v>0</v>
      </c>
      <c r="G24" s="67">
        <v>0</v>
      </c>
      <c r="H24" s="67">
        <f>ROUND(SUM(I24-G24),0)</f>
        <v>0</v>
      </c>
      <c r="I24" s="67">
        <v>0</v>
      </c>
      <c r="J24" s="67">
        <v>0</v>
      </c>
      <c r="K24" s="121"/>
      <c r="L24" s="124"/>
      <c r="M24" s="124"/>
      <c r="N24" s="100"/>
      <c r="O24" s="100"/>
      <c r="P24" s="125"/>
      <c r="Q24" s="100"/>
      <c r="R24" s="129"/>
      <c r="S24" s="129"/>
      <c r="T24" s="129"/>
      <c r="U24" s="129"/>
      <c r="V24" s="100"/>
      <c r="W24" s="10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</row>
    <row r="25" spans="1:43" ht="12.75" customHeight="1" hidden="1">
      <c r="A25" s="74"/>
      <c r="B25" s="28"/>
      <c r="C25" s="70"/>
      <c r="D25" s="33">
        <f aca="true" t="shared" si="0" ref="D25:J25">SUM(D24:D24)</f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3">
        <f t="shared" si="0"/>
        <v>0</v>
      </c>
      <c r="J25" s="33">
        <f t="shared" si="0"/>
        <v>0</v>
      </c>
      <c r="K25" s="121"/>
      <c r="L25" s="124"/>
      <c r="M25" s="124"/>
      <c r="N25" s="100"/>
      <c r="O25" s="100"/>
      <c r="P25" s="125"/>
      <c r="Q25" s="100"/>
      <c r="R25" s="129"/>
      <c r="S25" s="129"/>
      <c r="T25" s="129"/>
      <c r="U25" s="129"/>
      <c r="V25" s="102"/>
      <c r="W25" s="10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</row>
    <row r="26" spans="1:43" ht="12.75" customHeight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127"/>
      <c r="L26" s="124"/>
      <c r="M26" s="124"/>
      <c r="N26" s="100"/>
      <c r="O26" s="100"/>
      <c r="P26" s="125"/>
      <c r="Q26" s="100"/>
      <c r="R26" s="129"/>
      <c r="S26" s="129"/>
      <c r="T26" s="129"/>
      <c r="U26" s="129"/>
      <c r="V26" s="102"/>
      <c r="W26" s="10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43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121"/>
      <c r="L27" s="124"/>
      <c r="M27" s="124"/>
      <c r="N27" s="100"/>
      <c r="O27" s="100"/>
      <c r="P27" s="125"/>
      <c r="Q27" s="100"/>
      <c r="R27" s="129"/>
      <c r="S27" s="129"/>
      <c r="T27" s="129"/>
      <c r="U27" s="129"/>
      <c r="V27" s="102"/>
      <c r="W27" s="10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</row>
    <row r="28" spans="1:43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f aca="true" t="shared" si="1" ref="E28:E41">ROUND(SUM(F28-D28),0)</f>
        <v>0</v>
      </c>
      <c r="F28" s="67">
        <v>10000000</v>
      </c>
      <c r="G28" s="67">
        <v>9961281</v>
      </c>
      <c r="H28" s="67">
        <f aca="true" t="shared" si="2" ref="H28:H41">ROUND(SUM(I28-G28),0)</f>
        <v>21616</v>
      </c>
      <c r="I28" s="67">
        <v>9982897</v>
      </c>
      <c r="J28" s="67">
        <v>11995</v>
      </c>
      <c r="K28" s="121"/>
      <c r="L28" s="124"/>
      <c r="M28" s="124"/>
      <c r="N28" s="100"/>
      <c r="O28" s="100"/>
      <c r="P28" s="125"/>
      <c r="Q28" s="100"/>
      <c r="R28" s="129"/>
      <c r="S28" s="129"/>
      <c r="T28" s="129"/>
      <c r="U28" s="129"/>
      <c r="V28" s="102"/>
      <c r="W28" s="10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</row>
    <row r="29" spans="1:43" ht="12.75" customHeight="1">
      <c r="A29" s="66" t="s">
        <v>52</v>
      </c>
      <c r="B29" s="35">
        <v>42681</v>
      </c>
      <c r="C29" s="36">
        <v>0.00565</v>
      </c>
      <c r="D29" s="67">
        <v>9993445</v>
      </c>
      <c r="E29" s="67">
        <f t="shared" si="1"/>
        <v>206</v>
      </c>
      <c r="F29" s="67">
        <v>9993651</v>
      </c>
      <c r="G29" s="67">
        <v>9933530</v>
      </c>
      <c r="H29" s="67">
        <f t="shared" si="2"/>
        <v>28818</v>
      </c>
      <c r="I29" s="67">
        <v>9962348</v>
      </c>
      <c r="J29" s="67">
        <v>25825</v>
      </c>
      <c r="K29" s="101"/>
      <c r="L29" s="100"/>
      <c r="M29" s="100"/>
      <c r="N29" s="100"/>
      <c r="O29" s="100"/>
      <c r="P29" s="125"/>
      <c r="Q29" s="100"/>
      <c r="R29" s="129"/>
      <c r="S29" s="129"/>
      <c r="T29" s="129"/>
      <c r="U29" s="129"/>
      <c r="V29" s="100"/>
      <c r="W29" s="100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</row>
    <row r="30" spans="1:23" s="94" customFormat="1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f t="shared" si="1"/>
        <v>0</v>
      </c>
      <c r="F30" s="67">
        <v>10000000</v>
      </c>
      <c r="G30" s="67">
        <v>9955239</v>
      </c>
      <c r="H30" s="67">
        <f t="shared" si="2"/>
        <v>24086</v>
      </c>
      <c r="I30" s="67">
        <v>9979325</v>
      </c>
      <c r="J30" s="67">
        <v>24988</v>
      </c>
      <c r="K30" s="127"/>
      <c r="L30" s="124"/>
      <c r="M30" s="124"/>
      <c r="N30" s="100"/>
      <c r="O30" s="142"/>
      <c r="P30" s="125"/>
      <c r="Q30" s="100"/>
      <c r="R30" s="129"/>
      <c r="S30" s="129"/>
      <c r="T30" s="129"/>
      <c r="U30" s="129"/>
      <c r="V30" s="100"/>
      <c r="W30" s="100"/>
    </row>
    <row r="31" spans="1:23" s="94" customFormat="1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f t="shared" si="1"/>
        <v>0</v>
      </c>
      <c r="F31" s="67">
        <v>10000000</v>
      </c>
      <c r="G31" s="67">
        <v>9963892</v>
      </c>
      <c r="H31" s="67">
        <f t="shared" si="2"/>
        <v>22507</v>
      </c>
      <c r="I31" s="67">
        <v>9986399</v>
      </c>
      <c r="J31" s="67">
        <v>17535</v>
      </c>
      <c r="K31" s="127"/>
      <c r="L31" s="124"/>
      <c r="M31" s="124"/>
      <c r="N31" s="100"/>
      <c r="O31" s="142"/>
      <c r="P31" s="125"/>
      <c r="Q31" s="100"/>
      <c r="R31" s="129"/>
      <c r="S31" s="129"/>
      <c r="T31" s="129"/>
      <c r="U31" s="129"/>
      <c r="V31" s="100"/>
      <c r="W31" s="100"/>
    </row>
    <row r="32" spans="1:23" s="94" customFormat="1" ht="12.75" customHeight="1">
      <c r="A32" s="66" t="s">
        <v>43</v>
      </c>
      <c r="B32" s="35">
        <v>42765</v>
      </c>
      <c r="C32" s="36">
        <v>0.00633</v>
      </c>
      <c r="D32" s="67">
        <v>10172314</v>
      </c>
      <c r="E32" s="67">
        <f t="shared" si="1"/>
        <v>-4990</v>
      </c>
      <c r="F32" s="67">
        <v>10167324</v>
      </c>
      <c r="G32" s="67">
        <v>10109300</v>
      </c>
      <c r="H32" s="67">
        <f t="shared" si="2"/>
        <v>13100</v>
      </c>
      <c r="I32" s="67">
        <v>10122400</v>
      </c>
      <c r="J32" s="67">
        <v>30822</v>
      </c>
      <c r="K32" s="127"/>
      <c r="L32" s="124"/>
      <c r="M32" s="124"/>
      <c r="N32" s="100"/>
      <c r="O32" s="142"/>
      <c r="P32" s="125"/>
      <c r="Q32" s="100"/>
      <c r="R32" s="129"/>
      <c r="S32" s="129"/>
      <c r="T32" s="129"/>
      <c r="U32" s="129"/>
      <c r="V32" s="100"/>
      <c r="W32" s="100"/>
    </row>
    <row r="33" spans="1:23" s="94" customFormat="1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f t="shared" si="1"/>
        <v>0</v>
      </c>
      <c r="F33" s="67">
        <v>10000000</v>
      </c>
      <c r="G33" s="67">
        <v>9938690</v>
      </c>
      <c r="H33" s="67">
        <f t="shared" si="2"/>
        <v>17998</v>
      </c>
      <c r="I33" s="67">
        <v>9956688</v>
      </c>
      <c r="J33" s="67">
        <v>18493</v>
      </c>
      <c r="K33" s="127"/>
      <c r="L33" s="124"/>
      <c r="M33" s="124"/>
      <c r="N33" s="100"/>
      <c r="O33" s="142"/>
      <c r="P33" s="125"/>
      <c r="Q33" s="100"/>
      <c r="R33" s="129"/>
      <c r="S33" s="129"/>
      <c r="T33" s="129"/>
      <c r="U33" s="129"/>
      <c r="V33" s="100"/>
      <c r="W33" s="100"/>
    </row>
    <row r="34" spans="1:23" s="94" customFormat="1" ht="12.75" customHeight="1">
      <c r="A34" s="66" t="s">
        <v>43</v>
      </c>
      <c r="B34" s="35">
        <v>42787</v>
      </c>
      <c r="C34" s="36">
        <v>0.00805</v>
      </c>
      <c r="D34" s="67">
        <v>9998552</v>
      </c>
      <c r="E34" s="67">
        <f t="shared" si="1"/>
        <v>41</v>
      </c>
      <c r="F34" s="67">
        <v>9998593</v>
      </c>
      <c r="G34" s="67">
        <v>9934545</v>
      </c>
      <c r="H34" s="67">
        <f t="shared" si="2"/>
        <v>18231</v>
      </c>
      <c r="I34" s="67">
        <v>9952776</v>
      </c>
      <c r="J34" s="67">
        <v>14904</v>
      </c>
      <c r="K34" s="127"/>
      <c r="L34" s="124"/>
      <c r="M34" s="124"/>
      <c r="N34" s="100"/>
      <c r="O34" s="142"/>
      <c r="P34" s="125"/>
      <c r="Q34" s="100"/>
      <c r="R34" s="129"/>
      <c r="S34" s="129"/>
      <c r="T34" s="129"/>
      <c r="U34" s="129"/>
      <c r="V34" s="100"/>
      <c r="W34" s="100"/>
    </row>
    <row r="35" spans="1:23" s="94" customFormat="1" ht="12.75" customHeight="1">
      <c r="A35" s="66" t="s">
        <v>52</v>
      </c>
      <c r="B35" s="35">
        <v>42787</v>
      </c>
      <c r="C35" s="36">
        <v>0.00825</v>
      </c>
      <c r="D35" s="67">
        <v>9998552</v>
      </c>
      <c r="E35" s="67">
        <f t="shared" si="1"/>
        <v>41</v>
      </c>
      <c r="F35" s="67">
        <v>9998593</v>
      </c>
      <c r="G35" s="67">
        <v>9960291</v>
      </c>
      <c r="H35" s="67">
        <f t="shared" si="2"/>
        <v>28005</v>
      </c>
      <c r="I35" s="67">
        <v>9988296</v>
      </c>
      <c r="J35" s="67">
        <v>15277</v>
      </c>
      <c r="K35" s="127"/>
      <c r="L35" s="124"/>
      <c r="M35" s="124"/>
      <c r="N35" s="100"/>
      <c r="O35" s="142"/>
      <c r="P35" s="125"/>
      <c r="Q35" s="100"/>
      <c r="R35" s="129"/>
      <c r="S35" s="129"/>
      <c r="T35" s="129"/>
      <c r="U35" s="129"/>
      <c r="V35" s="100"/>
      <c r="W35" s="100"/>
    </row>
    <row r="36" spans="1:23" s="94" customFormat="1" ht="12.75" customHeight="1">
      <c r="A36" s="66" t="s">
        <v>55</v>
      </c>
      <c r="B36" s="35">
        <v>42800</v>
      </c>
      <c r="C36" s="36">
        <v>0.008</v>
      </c>
      <c r="D36" s="67">
        <v>19994502</v>
      </c>
      <c r="E36" s="67">
        <f t="shared" si="1"/>
        <v>154</v>
      </c>
      <c r="F36" s="67">
        <v>19994656</v>
      </c>
      <c r="G36" s="67">
        <v>19847192</v>
      </c>
      <c r="H36" s="67">
        <f t="shared" si="2"/>
        <v>37236</v>
      </c>
      <c r="I36" s="67">
        <v>19884428</v>
      </c>
      <c r="J36" s="67">
        <f>12055+12055</f>
        <v>24110</v>
      </c>
      <c r="K36" s="127"/>
      <c r="L36" s="124"/>
      <c r="M36" s="124"/>
      <c r="N36" s="100"/>
      <c r="O36" s="142"/>
      <c r="P36" s="125"/>
      <c r="Q36" s="100"/>
      <c r="R36" s="129"/>
      <c r="S36" s="129"/>
      <c r="T36" s="129"/>
      <c r="U36" s="129"/>
      <c r="V36" s="100"/>
      <c r="W36" s="100"/>
    </row>
    <row r="37" spans="1:23" s="94" customFormat="1" ht="12.75" customHeight="1">
      <c r="A37" s="66" t="s">
        <v>52</v>
      </c>
      <c r="B37" s="35">
        <v>42864</v>
      </c>
      <c r="C37" s="36">
        <v>0.0064</v>
      </c>
      <c r="D37" s="67">
        <v>9984463</v>
      </c>
      <c r="E37" s="67">
        <f t="shared" si="1"/>
        <v>410</v>
      </c>
      <c r="F37" s="67">
        <v>9984873</v>
      </c>
      <c r="G37" s="67">
        <v>9838457</v>
      </c>
      <c r="H37" s="67">
        <f t="shared" si="2"/>
        <v>34384</v>
      </c>
      <c r="I37" s="67">
        <v>9872841</v>
      </c>
      <c r="J37" s="67">
        <v>30422</v>
      </c>
      <c r="K37" s="127"/>
      <c r="L37" s="124"/>
      <c r="M37" s="124"/>
      <c r="N37" s="100"/>
      <c r="O37" s="142"/>
      <c r="P37" s="125"/>
      <c r="Q37" s="100"/>
      <c r="R37" s="129"/>
      <c r="S37" s="129"/>
      <c r="T37" s="129"/>
      <c r="U37" s="129"/>
      <c r="V37" s="100"/>
      <c r="W37" s="100"/>
    </row>
    <row r="38" spans="1:23" s="94" customFormat="1" ht="12.75" customHeight="1">
      <c r="A38" s="66" t="s">
        <v>43</v>
      </c>
      <c r="B38" s="35">
        <v>42877</v>
      </c>
      <c r="C38" s="36">
        <v>0.0071</v>
      </c>
      <c r="D38" s="67">
        <v>9996857</v>
      </c>
      <c r="E38" s="67">
        <f t="shared" si="1"/>
        <v>82</v>
      </c>
      <c r="F38" s="67">
        <v>9996939</v>
      </c>
      <c r="G38" s="67">
        <v>9825700</v>
      </c>
      <c r="H38" s="67">
        <f t="shared" si="2"/>
        <v>27600</v>
      </c>
      <c r="I38" s="67">
        <v>9853300</v>
      </c>
      <c r="J38" s="67">
        <v>30781</v>
      </c>
      <c r="K38" s="127"/>
      <c r="L38" s="124"/>
      <c r="M38" s="124"/>
      <c r="N38" s="100"/>
      <c r="O38" s="142"/>
      <c r="P38" s="125"/>
      <c r="Q38" s="100"/>
      <c r="R38" s="129"/>
      <c r="S38" s="129"/>
      <c r="T38" s="129"/>
      <c r="U38" s="129"/>
      <c r="V38" s="100"/>
      <c r="W38" s="100"/>
    </row>
    <row r="39" spans="1:23" s="94" customFormat="1" ht="12.75" customHeight="1">
      <c r="A39" s="66" t="s">
        <v>42</v>
      </c>
      <c r="B39" s="35">
        <v>42895</v>
      </c>
      <c r="C39" s="36">
        <v>0.01258</v>
      </c>
      <c r="D39" s="67">
        <v>9997391</v>
      </c>
      <c r="E39" s="67">
        <f t="shared" si="1"/>
        <v>67</v>
      </c>
      <c r="F39" s="67">
        <v>9997458</v>
      </c>
      <c r="G39" s="67">
        <v>10065006</v>
      </c>
      <c r="H39" s="67">
        <f t="shared" si="2"/>
        <v>38152</v>
      </c>
      <c r="I39" s="67">
        <v>10103158</v>
      </c>
      <c r="J39" s="67">
        <v>48949</v>
      </c>
      <c r="K39" s="127"/>
      <c r="L39" s="124"/>
      <c r="M39" s="124"/>
      <c r="N39" s="100"/>
      <c r="O39" s="142"/>
      <c r="P39" s="125"/>
      <c r="Q39" s="100"/>
      <c r="R39" s="129"/>
      <c r="S39" s="129"/>
      <c r="T39" s="129"/>
      <c r="U39" s="129"/>
      <c r="V39" s="100"/>
      <c r="W39" s="100"/>
    </row>
    <row r="40" spans="1:23" s="94" customFormat="1" ht="12.75" customHeight="1">
      <c r="A40" s="66" t="s">
        <v>52</v>
      </c>
      <c r="B40" s="35">
        <v>43151</v>
      </c>
      <c r="C40" s="36">
        <v>0.0133</v>
      </c>
      <c r="D40" s="67">
        <v>10000000</v>
      </c>
      <c r="E40" s="67">
        <f t="shared" si="1"/>
        <v>0</v>
      </c>
      <c r="F40" s="67">
        <v>10000000</v>
      </c>
      <c r="G40" s="67">
        <v>9975937</v>
      </c>
      <c r="H40" s="67">
        <f t="shared" si="2"/>
        <v>41734</v>
      </c>
      <c r="I40" s="67">
        <v>10017671</v>
      </c>
      <c r="J40" s="67">
        <v>25074</v>
      </c>
      <c r="K40" s="127"/>
      <c r="L40" s="124"/>
      <c r="M40" s="124"/>
      <c r="N40" s="100"/>
      <c r="O40" s="142"/>
      <c r="P40" s="125"/>
      <c r="Q40" s="100"/>
      <c r="R40" s="129"/>
      <c r="S40" s="129"/>
      <c r="T40" s="129"/>
      <c r="U40" s="129"/>
      <c r="V40" s="100"/>
      <c r="W40" s="100"/>
    </row>
    <row r="41" spans="1:23" s="94" customFormat="1" ht="12.75" customHeight="1">
      <c r="A41" s="66" t="s">
        <v>42</v>
      </c>
      <c r="B41" s="35">
        <v>43157</v>
      </c>
      <c r="C41" s="36">
        <v>0.013</v>
      </c>
      <c r="D41" s="67">
        <v>10000000</v>
      </c>
      <c r="E41" s="67">
        <f t="shared" si="1"/>
        <v>0</v>
      </c>
      <c r="F41" s="67">
        <v>10000000</v>
      </c>
      <c r="G41" s="67">
        <v>9977513</v>
      </c>
      <c r="H41" s="67">
        <f t="shared" si="2"/>
        <v>49040</v>
      </c>
      <c r="I41" s="67">
        <v>10026553</v>
      </c>
      <c r="J41" s="67">
        <v>22377</v>
      </c>
      <c r="K41" s="127"/>
      <c r="L41" s="124"/>
      <c r="M41" s="124"/>
      <c r="N41" s="100"/>
      <c r="O41" s="142"/>
      <c r="P41" s="125"/>
      <c r="Q41" s="100"/>
      <c r="R41" s="129"/>
      <c r="S41" s="129"/>
      <c r="T41" s="129"/>
      <c r="U41" s="129"/>
      <c r="V41" s="100"/>
      <c r="W41" s="100"/>
    </row>
    <row r="42" spans="1:23" s="94" customFormat="1" ht="12.75" customHeight="1">
      <c r="A42" s="17"/>
      <c r="B42" s="35"/>
      <c r="C42" s="36"/>
      <c r="D42" s="67"/>
      <c r="E42" s="67"/>
      <c r="F42" s="67"/>
      <c r="G42" s="67"/>
      <c r="H42" s="67"/>
      <c r="I42" s="67"/>
      <c r="J42" s="67"/>
      <c r="K42" s="127"/>
      <c r="L42" s="124"/>
      <c r="M42" s="124"/>
      <c r="N42" s="100"/>
      <c r="O42" s="142"/>
      <c r="P42" s="125"/>
      <c r="Q42" s="100"/>
      <c r="R42" s="129"/>
      <c r="S42" s="129"/>
      <c r="T42" s="129"/>
      <c r="U42" s="129"/>
      <c r="V42" s="100"/>
      <c r="W42" s="100"/>
    </row>
    <row r="43" spans="1:23" s="94" customFormat="1" ht="12.75" customHeight="1">
      <c r="A43" s="17" t="s">
        <v>20</v>
      </c>
      <c r="B43" s="40"/>
      <c r="C43" s="36"/>
      <c r="D43" s="71">
        <f aca="true" t="shared" si="3" ref="D43:J43">SUM(D28:D42)</f>
        <v>150136076</v>
      </c>
      <c r="E43" s="71">
        <f t="shared" si="3"/>
        <v>-3989</v>
      </c>
      <c r="F43" s="71">
        <f t="shared" si="3"/>
        <v>150132087</v>
      </c>
      <c r="G43" s="71">
        <f t="shared" si="3"/>
        <v>149286573</v>
      </c>
      <c r="H43" s="71">
        <f t="shared" si="3"/>
        <v>402507</v>
      </c>
      <c r="I43" s="71">
        <f t="shared" si="3"/>
        <v>149689080</v>
      </c>
      <c r="J43" s="71">
        <f t="shared" si="3"/>
        <v>341552</v>
      </c>
      <c r="K43" s="127"/>
      <c r="L43" s="124"/>
      <c r="M43" s="124"/>
      <c r="N43" s="100"/>
      <c r="O43" s="142"/>
      <c r="P43" s="125"/>
      <c r="Q43" s="100"/>
      <c r="R43" s="129"/>
      <c r="S43" s="129"/>
      <c r="T43" s="129"/>
      <c r="U43" s="129"/>
      <c r="V43" s="100"/>
      <c r="W43" s="100"/>
    </row>
    <row r="44" spans="1:23" s="94" customFormat="1" ht="12.75" customHeight="1">
      <c r="A44" s="26"/>
      <c r="B44" s="41"/>
      <c r="C44" s="42"/>
      <c r="D44" s="34"/>
      <c r="E44" s="34"/>
      <c r="F44" s="34"/>
      <c r="G44" s="34"/>
      <c r="H44" s="34"/>
      <c r="I44" s="34"/>
      <c r="J44" s="34"/>
      <c r="K44" s="127"/>
      <c r="L44" s="124"/>
      <c r="M44" s="124"/>
      <c r="N44" s="100"/>
      <c r="O44" s="100"/>
      <c r="P44" s="125"/>
      <c r="Q44" s="100"/>
      <c r="R44" s="129"/>
      <c r="S44" s="129"/>
      <c r="T44" s="129"/>
      <c r="U44" s="129"/>
      <c r="V44" s="100"/>
      <c r="W44" s="100"/>
    </row>
    <row r="45" spans="1:23" s="94" customFormat="1" ht="12.75" customHeight="1" thickBot="1">
      <c r="A45" s="43" t="s">
        <v>21</v>
      </c>
      <c r="B45" s="28"/>
      <c r="C45" s="43"/>
      <c r="D45" s="44">
        <f aca="true" t="shared" si="4" ref="D45:J45">+D43+D25+D21</f>
        <v>301822761</v>
      </c>
      <c r="E45" s="44">
        <f t="shared" si="4"/>
        <v>-11450037</v>
      </c>
      <c r="F45" s="44">
        <f t="shared" si="4"/>
        <v>290372724</v>
      </c>
      <c r="G45" s="44">
        <f t="shared" si="4"/>
        <v>301262992</v>
      </c>
      <c r="H45" s="44">
        <f t="shared" si="4"/>
        <v>-11007623</v>
      </c>
      <c r="I45" s="44">
        <f t="shared" si="4"/>
        <v>290255369</v>
      </c>
      <c r="J45" s="44">
        <f t="shared" si="4"/>
        <v>350495</v>
      </c>
      <c r="K45" s="127"/>
      <c r="L45" s="124"/>
      <c r="M45" s="124"/>
      <c r="N45" s="100"/>
      <c r="O45" s="100"/>
      <c r="P45" s="125"/>
      <c r="Q45" s="100"/>
      <c r="R45" s="129"/>
      <c r="S45" s="129"/>
      <c r="T45" s="129"/>
      <c r="U45" s="129"/>
      <c r="V45" s="100"/>
      <c r="W45" s="100"/>
    </row>
    <row r="46" spans="1:23" ht="12.75" customHeight="1" thickTop="1">
      <c r="A46" s="45"/>
      <c r="B46" s="16"/>
      <c r="C46" s="15"/>
      <c r="D46" s="189"/>
      <c r="E46" s="34"/>
      <c r="F46" s="34"/>
      <c r="G46" s="34"/>
      <c r="H46" s="34"/>
      <c r="I46" s="34"/>
      <c r="J46" s="34"/>
      <c r="K46" s="100"/>
      <c r="L46" s="100"/>
      <c r="M46" s="100"/>
      <c r="N46" s="100"/>
      <c r="O46" s="100"/>
      <c r="P46" s="125"/>
      <c r="Q46" s="100"/>
      <c r="R46" s="102"/>
      <c r="S46" s="102"/>
      <c r="T46" s="102"/>
      <c r="U46" s="102"/>
      <c r="V46" s="100"/>
      <c r="W46" s="100"/>
    </row>
    <row r="47" spans="1:23" ht="12.75" customHeight="1">
      <c r="A47" s="15"/>
      <c r="B47" s="16"/>
      <c r="C47" s="15"/>
      <c r="D47" s="17"/>
      <c r="E47" s="17"/>
      <c r="F47" s="17"/>
      <c r="G47" s="18"/>
      <c r="H47" s="17"/>
      <c r="I47" s="17"/>
      <c r="J47" s="17"/>
      <c r="K47" s="148"/>
      <c r="L47" s="100"/>
      <c r="M47" s="100"/>
      <c r="N47" s="100"/>
      <c r="O47" s="100"/>
      <c r="P47" s="101"/>
      <c r="Q47" s="149"/>
      <c r="R47" s="102"/>
      <c r="S47" s="102"/>
      <c r="T47" s="102"/>
      <c r="U47" s="102"/>
      <c r="V47" s="102"/>
      <c r="W47" s="100"/>
    </row>
    <row r="48" spans="1:23" ht="12.75" customHeight="1">
      <c r="A48" s="15" t="s">
        <v>22</v>
      </c>
      <c r="B48" s="16"/>
      <c r="C48" s="17"/>
      <c r="D48" s="17"/>
      <c r="E48" s="17"/>
      <c r="F48" s="17" t="s">
        <v>23</v>
      </c>
      <c r="G48" s="18"/>
      <c r="H48" s="17"/>
      <c r="I48" s="46"/>
      <c r="J48" s="46"/>
      <c r="K48" s="148"/>
      <c r="L48" s="124"/>
      <c r="M48" s="124"/>
      <c r="N48" s="100"/>
      <c r="O48" s="100"/>
      <c r="P48" s="151"/>
      <c r="Q48" s="116"/>
      <c r="R48" s="152"/>
      <c r="S48" s="152"/>
      <c r="T48" s="152"/>
      <c r="U48" s="152"/>
      <c r="V48" s="100"/>
      <c r="W48" s="100"/>
    </row>
    <row r="49" spans="1:23" ht="12.75" customHeight="1">
      <c r="A49" s="15" t="s">
        <v>24</v>
      </c>
      <c r="B49" s="16"/>
      <c r="C49" s="47">
        <f>C52-C51-C50</f>
        <v>0.48</v>
      </c>
      <c r="D49" s="48"/>
      <c r="E49" s="17"/>
      <c r="F49" s="17" t="s">
        <v>25</v>
      </c>
      <c r="G49" s="18"/>
      <c r="H49" s="49">
        <f>H53-H52-H51-H50</f>
        <v>0.48</v>
      </c>
      <c r="I49" s="17"/>
      <c r="J49" s="17"/>
      <c r="K49" s="100"/>
      <c r="L49" s="100"/>
      <c r="M49" s="100"/>
      <c r="N49" s="100"/>
      <c r="O49" s="100"/>
      <c r="P49" s="153"/>
      <c r="Q49" s="103"/>
      <c r="R49" s="154"/>
      <c r="S49" s="154"/>
      <c r="T49" s="154"/>
      <c r="U49" s="154"/>
      <c r="V49" s="100"/>
      <c r="W49" s="100"/>
    </row>
    <row r="50" spans="1:23" ht="12.75" customHeight="1">
      <c r="A50" s="15" t="s">
        <v>27</v>
      </c>
      <c r="B50" s="50"/>
      <c r="C50" s="49">
        <v>0.52</v>
      </c>
      <c r="D50" s="48"/>
      <c r="E50" s="17"/>
      <c r="F50" s="17" t="s">
        <v>26</v>
      </c>
      <c r="G50" s="18"/>
      <c r="H50" s="49">
        <v>0</v>
      </c>
      <c r="I50" s="17"/>
      <c r="J50" s="17"/>
      <c r="K50" s="148"/>
      <c r="L50" s="100"/>
      <c r="M50" s="100"/>
      <c r="N50" s="100"/>
      <c r="O50" s="100"/>
      <c r="P50" s="101"/>
      <c r="Q50" s="100"/>
      <c r="R50" s="102"/>
      <c r="S50" s="102"/>
      <c r="T50" s="102"/>
      <c r="U50" s="102"/>
      <c r="V50" s="100"/>
      <c r="W50" s="100"/>
    </row>
    <row r="51" spans="1:23" ht="12.75" customHeight="1">
      <c r="A51" s="77" t="s">
        <v>51</v>
      </c>
      <c r="B51" s="16"/>
      <c r="C51" s="49">
        <f>ROUND(I25/I45,2)</f>
        <v>0</v>
      </c>
      <c r="D51" s="48"/>
      <c r="E51" s="17"/>
      <c r="F51" s="17" t="s">
        <v>28</v>
      </c>
      <c r="G51" s="18"/>
      <c r="H51" s="49">
        <v>0</v>
      </c>
      <c r="I51" s="17"/>
      <c r="J51" s="17"/>
      <c r="K51" s="100"/>
      <c r="L51" s="100"/>
      <c r="M51" s="100"/>
      <c r="N51" s="100"/>
      <c r="O51" s="100"/>
      <c r="P51" s="101"/>
      <c r="Q51" s="100"/>
      <c r="R51" s="159"/>
      <c r="S51" s="102"/>
      <c r="T51" s="102"/>
      <c r="U51" s="102"/>
      <c r="V51" s="100"/>
      <c r="W51" s="100"/>
    </row>
    <row r="52" spans="1:23" ht="12.75" customHeight="1" thickBot="1">
      <c r="A52" s="15"/>
      <c r="B52" s="16"/>
      <c r="C52" s="78">
        <v>1</v>
      </c>
      <c r="D52" s="48"/>
      <c r="E52" s="17"/>
      <c r="F52" s="17" t="s">
        <v>29</v>
      </c>
      <c r="G52" s="18"/>
      <c r="H52" s="51">
        <v>0.52</v>
      </c>
      <c r="I52" s="17"/>
      <c r="J52" s="17"/>
      <c r="K52" s="100"/>
      <c r="L52" s="100"/>
      <c r="M52" s="100"/>
      <c r="N52" s="100"/>
      <c r="O52" s="100"/>
      <c r="P52" s="101"/>
      <c r="Q52" s="100"/>
      <c r="R52" s="161"/>
      <c r="S52" s="159"/>
      <c r="T52" s="102"/>
      <c r="U52" s="102"/>
      <c r="V52" s="100"/>
      <c r="W52" s="100"/>
    </row>
    <row r="53" spans="1:23" ht="12.75" customHeight="1" thickBot="1" thickTop="1">
      <c r="A53" s="15"/>
      <c r="B53" s="16"/>
      <c r="C53" s="15"/>
      <c r="D53" s="17"/>
      <c r="E53" s="17"/>
      <c r="F53" s="17"/>
      <c r="G53" s="18"/>
      <c r="H53" s="52">
        <v>1</v>
      </c>
      <c r="I53" s="17"/>
      <c r="J53" s="17"/>
      <c r="K53" s="100"/>
      <c r="L53" s="100"/>
      <c r="M53" s="100"/>
      <c r="N53" s="100"/>
      <c r="O53" s="100"/>
      <c r="P53" s="101"/>
      <c r="Q53" s="100"/>
      <c r="R53" s="102"/>
      <c r="S53" s="161"/>
      <c r="T53" s="159"/>
      <c r="U53" s="102"/>
      <c r="V53" s="100"/>
      <c r="W53" s="100"/>
    </row>
    <row r="54" spans="1:23" ht="12.75" customHeight="1" thickTop="1">
      <c r="A54" s="15"/>
      <c r="B54" s="16"/>
      <c r="C54" s="17"/>
      <c r="D54" s="17"/>
      <c r="E54" s="17"/>
      <c r="F54" s="17"/>
      <c r="G54" s="18"/>
      <c r="H54" s="17"/>
      <c r="I54" s="17"/>
      <c r="J54" s="17"/>
      <c r="K54" s="100"/>
      <c r="L54" s="100"/>
      <c r="M54" s="100"/>
      <c r="N54" s="100"/>
      <c r="O54" s="100"/>
      <c r="P54" s="101"/>
      <c r="Q54" s="100"/>
      <c r="R54" s="102"/>
      <c r="S54" s="102"/>
      <c r="T54" s="161"/>
      <c r="U54" s="159"/>
      <c r="V54" s="100"/>
      <c r="W54" s="100"/>
    </row>
    <row r="55" spans="1:23" ht="12.75" customHeight="1">
      <c r="A55" s="17" t="s">
        <v>30</v>
      </c>
      <c r="B55" s="16"/>
      <c r="C55" s="53" t="s">
        <v>31</v>
      </c>
      <c r="D55" s="17"/>
      <c r="E55" s="17"/>
      <c r="F55" s="17"/>
      <c r="G55" s="18"/>
      <c r="H55" s="53" t="s">
        <v>31</v>
      </c>
      <c r="I55" s="17"/>
      <c r="J55" s="17"/>
      <c r="K55" s="100"/>
      <c r="L55" s="100"/>
      <c r="M55" s="100"/>
      <c r="N55" s="100"/>
      <c r="O55" s="100"/>
      <c r="P55" s="101"/>
      <c r="Q55" s="100"/>
      <c r="R55" s="102"/>
      <c r="S55" s="102"/>
      <c r="T55" s="102"/>
      <c r="U55" s="161"/>
      <c r="V55" s="100"/>
      <c r="W55" s="100"/>
    </row>
    <row r="56" spans="1:23" ht="12.75" customHeight="1">
      <c r="A56" s="17"/>
      <c r="B56" s="19"/>
      <c r="C56" s="17"/>
      <c r="D56" s="17"/>
      <c r="E56" s="17"/>
      <c r="F56" s="17"/>
      <c r="G56" s="18"/>
      <c r="H56" s="17"/>
      <c r="I56" s="17"/>
      <c r="J56" s="17"/>
      <c r="K56" s="100"/>
      <c r="L56" s="100"/>
      <c r="M56" s="100"/>
      <c r="N56" s="100"/>
      <c r="O56" s="100"/>
      <c r="P56" s="101"/>
      <c r="Q56" s="100"/>
      <c r="R56" s="102"/>
      <c r="S56" s="102"/>
      <c r="T56" s="102"/>
      <c r="U56" s="102"/>
      <c r="V56" s="100"/>
      <c r="W56" s="100"/>
    </row>
    <row r="57" spans="1:23" ht="12.75" customHeight="1">
      <c r="A57" s="17" t="s">
        <v>32</v>
      </c>
      <c r="B57" s="19"/>
      <c r="C57" s="54">
        <v>0.0046</v>
      </c>
      <c r="D57" s="17"/>
      <c r="E57" s="17" t="s">
        <v>32</v>
      </c>
      <c r="F57" s="17"/>
      <c r="G57" s="18"/>
      <c r="H57" s="54">
        <f>ROUND(C57,4)</f>
        <v>0.0046</v>
      </c>
      <c r="I57" s="17"/>
      <c r="J57" s="17"/>
      <c r="K57" s="100"/>
      <c r="L57" s="100"/>
      <c r="M57" s="100"/>
      <c r="N57" s="100"/>
      <c r="O57" s="100"/>
      <c r="P57" s="101"/>
      <c r="Q57" s="100"/>
      <c r="R57" s="102"/>
      <c r="S57" s="102"/>
      <c r="T57" s="102"/>
      <c r="U57" s="102"/>
      <c r="V57" s="100"/>
      <c r="W57" s="100"/>
    </row>
    <row r="58" spans="1:23" ht="12.75" customHeight="1">
      <c r="A58" s="17" t="s">
        <v>33</v>
      </c>
      <c r="B58" s="19"/>
      <c r="C58" s="55">
        <v>0.0004569230769230769</v>
      </c>
      <c r="D58" s="17"/>
      <c r="E58" s="17" t="s">
        <v>34</v>
      </c>
      <c r="F58" s="17"/>
      <c r="G58" s="18"/>
      <c r="H58" s="55">
        <v>0.0006923076923076925</v>
      </c>
      <c r="I58" s="17"/>
      <c r="J58" s="17"/>
      <c r="K58" s="100"/>
      <c r="L58" s="100"/>
      <c r="M58" s="100"/>
      <c r="N58" s="100"/>
      <c r="O58" s="100"/>
      <c r="P58" s="101"/>
      <c r="Q58" s="100"/>
      <c r="R58" s="102"/>
      <c r="S58" s="102"/>
      <c r="T58" s="102"/>
      <c r="U58" s="102"/>
      <c r="V58" s="100"/>
      <c r="W58" s="100"/>
    </row>
    <row r="59" spans="1:23" s="94" customFormat="1" ht="12.75" customHeight="1">
      <c r="A59" s="17"/>
      <c r="B59" s="19"/>
      <c r="C59" s="17"/>
      <c r="D59" s="17"/>
      <c r="E59" s="17"/>
      <c r="F59" s="17"/>
      <c r="G59" s="18"/>
      <c r="H59" s="17"/>
      <c r="I59" s="17"/>
      <c r="J59" s="17"/>
      <c r="K59" s="100"/>
      <c r="L59" s="100"/>
      <c r="M59" s="100"/>
      <c r="N59" s="100"/>
      <c r="O59" s="100"/>
      <c r="P59" s="101"/>
      <c r="Q59" s="100"/>
      <c r="R59" s="102"/>
      <c r="S59" s="102"/>
      <c r="T59" s="102"/>
      <c r="U59" s="102"/>
      <c r="V59" s="100"/>
      <c r="W59" s="100"/>
    </row>
    <row r="60" spans="1:23" s="94" customFormat="1" ht="12.75" customHeight="1" thickBot="1">
      <c r="A60" s="17" t="s">
        <v>35</v>
      </c>
      <c r="B60" s="19"/>
      <c r="C60" s="56">
        <f>C57-C58</f>
        <v>0.004143076923076923</v>
      </c>
      <c r="D60" s="17"/>
      <c r="E60" s="17" t="s">
        <v>35</v>
      </c>
      <c r="F60" s="17"/>
      <c r="G60" s="18" t="s">
        <v>19</v>
      </c>
      <c r="H60" s="56">
        <f>H57-H58</f>
        <v>0.003907692307692307</v>
      </c>
      <c r="I60" s="17"/>
      <c r="J60" s="17"/>
      <c r="K60" s="100"/>
      <c r="L60" s="100"/>
      <c r="M60" s="100"/>
      <c r="N60" s="100"/>
      <c r="O60" s="100"/>
      <c r="P60" s="101"/>
      <c r="Q60" s="100"/>
      <c r="R60" s="102"/>
      <c r="S60" s="102"/>
      <c r="T60" s="102"/>
      <c r="U60" s="102"/>
      <c r="V60" s="100"/>
      <c r="W60" s="100"/>
    </row>
    <row r="61" spans="1:23" s="94" customFormat="1" ht="12.75" customHeight="1" thickTop="1">
      <c r="A61" s="17"/>
      <c r="B61" s="19"/>
      <c r="C61" s="17"/>
      <c r="D61" s="17"/>
      <c r="E61" s="17"/>
      <c r="F61" s="17"/>
      <c r="G61" s="18"/>
      <c r="H61" s="17"/>
      <c r="I61" s="17"/>
      <c r="J61" s="17"/>
      <c r="K61" s="100"/>
      <c r="L61" s="100"/>
      <c r="M61" s="100"/>
      <c r="N61" s="100"/>
      <c r="O61" s="100"/>
      <c r="P61" s="101"/>
      <c r="Q61" s="100"/>
      <c r="R61" s="102"/>
      <c r="S61" s="102"/>
      <c r="T61" s="102"/>
      <c r="U61" s="102"/>
      <c r="V61" s="100"/>
      <c r="W61" s="100"/>
    </row>
    <row r="62" spans="1:23" s="94" customFormat="1" ht="12.75" customHeight="1">
      <c r="A62" s="15"/>
      <c r="B62" s="16"/>
      <c r="C62" s="15"/>
      <c r="D62" s="17"/>
      <c r="E62" s="17"/>
      <c r="F62" s="17"/>
      <c r="G62" s="18"/>
      <c r="H62" s="17"/>
      <c r="I62" s="17"/>
      <c r="J62" s="17"/>
      <c r="K62" s="169"/>
      <c r="L62" s="100"/>
      <c r="M62" s="100"/>
      <c r="N62" s="100"/>
      <c r="O62" s="100"/>
      <c r="P62" s="101"/>
      <c r="Q62" s="100"/>
      <c r="R62" s="102"/>
      <c r="S62" s="102"/>
      <c r="T62" s="102"/>
      <c r="U62" s="102"/>
      <c r="V62" s="100"/>
      <c r="W62" s="100"/>
    </row>
    <row r="63" spans="1:23" s="94" customFormat="1" ht="12.75" customHeight="1">
      <c r="A63" s="15" t="s">
        <v>36</v>
      </c>
      <c r="B63" s="16"/>
      <c r="C63" s="15"/>
      <c r="D63" s="17"/>
      <c r="E63" s="17"/>
      <c r="F63" s="17"/>
      <c r="G63" s="18"/>
      <c r="H63" s="17"/>
      <c r="I63" s="17"/>
      <c r="J63" s="17"/>
      <c r="K63" s="170"/>
      <c r="L63" s="100"/>
      <c r="M63" s="100"/>
      <c r="N63" s="100"/>
      <c r="O63" s="100"/>
      <c r="P63" s="101"/>
      <c r="Q63" s="100"/>
      <c r="R63" s="102"/>
      <c r="S63" s="102"/>
      <c r="T63" s="102"/>
      <c r="U63" s="102"/>
      <c r="V63" s="100"/>
      <c r="W63" s="100"/>
    </row>
    <row r="64" spans="1:23" ht="12.75" customHeight="1">
      <c r="A64" s="15" t="s">
        <v>37</v>
      </c>
      <c r="B64" s="16"/>
      <c r="C64" s="15"/>
      <c r="D64" s="17"/>
      <c r="E64" s="17"/>
      <c r="F64" s="17"/>
      <c r="G64" s="18"/>
      <c r="H64" s="17"/>
      <c r="I64" s="17"/>
      <c r="J64" s="17"/>
      <c r="K64" s="100"/>
      <c r="L64" s="100"/>
      <c r="M64" s="100"/>
      <c r="N64" s="100"/>
      <c r="O64" s="100"/>
      <c r="P64" s="101"/>
      <c r="Q64" s="100"/>
      <c r="R64" s="102"/>
      <c r="S64" s="102"/>
      <c r="T64" s="102"/>
      <c r="U64" s="102"/>
      <c r="V64" s="100"/>
      <c r="W64" s="100"/>
    </row>
    <row r="65" spans="1:23" ht="12.75" customHeight="1">
      <c r="A65" s="15"/>
      <c r="B65" s="16"/>
      <c r="C65" s="15"/>
      <c r="D65" s="17"/>
      <c r="E65" s="17"/>
      <c r="F65" s="17"/>
      <c r="G65" s="18"/>
      <c r="H65" s="17"/>
      <c r="I65" s="17"/>
      <c r="J65" s="17"/>
      <c r="K65" s="100"/>
      <c r="L65" s="100"/>
      <c r="M65" s="100"/>
      <c r="N65" s="100"/>
      <c r="O65" s="100"/>
      <c r="P65" s="101"/>
      <c r="Q65" s="100"/>
      <c r="R65" s="102"/>
      <c r="S65" s="102"/>
      <c r="T65" s="102"/>
      <c r="U65" s="102"/>
      <c r="V65" s="100"/>
      <c r="W65" s="100"/>
    </row>
    <row r="66" spans="1:23" ht="12.75" customHeight="1">
      <c r="A66" s="15"/>
      <c r="B66" s="16"/>
      <c r="C66" s="15"/>
      <c r="D66" s="17"/>
      <c r="E66" s="17"/>
      <c r="F66" s="17"/>
      <c r="G66" s="18"/>
      <c r="H66" s="17"/>
      <c r="I66" s="17"/>
      <c r="J66" s="17"/>
      <c r="K66" s="100"/>
      <c r="L66" s="100"/>
      <c r="M66" s="100"/>
      <c r="N66" s="100"/>
      <c r="O66" s="100"/>
      <c r="P66" s="101"/>
      <c r="Q66" s="100"/>
      <c r="R66" s="102"/>
      <c r="S66" s="102"/>
      <c r="T66" s="102"/>
      <c r="U66" s="102"/>
      <c r="V66" s="100"/>
      <c r="W66" s="100"/>
    </row>
    <row r="67" spans="1:23" ht="12.75" customHeight="1">
      <c r="A67" s="15"/>
      <c r="B67" s="16"/>
      <c r="C67" s="15"/>
      <c r="D67" s="17"/>
      <c r="E67" s="17"/>
      <c r="F67" s="17"/>
      <c r="G67" s="18"/>
      <c r="H67" s="17"/>
      <c r="I67" s="17"/>
      <c r="J67" s="17"/>
      <c r="K67" s="100"/>
      <c r="L67" s="100"/>
      <c r="M67" s="100"/>
      <c r="N67" s="100"/>
      <c r="O67" s="100"/>
      <c r="P67" s="101"/>
      <c r="Q67" s="100"/>
      <c r="R67" s="102"/>
      <c r="S67" s="102"/>
      <c r="T67" s="102"/>
      <c r="U67" s="102"/>
      <c r="V67" s="100"/>
      <c r="W67" s="100"/>
    </row>
    <row r="68" spans="1:23" ht="12.75" customHeight="1">
      <c r="A68" s="15"/>
      <c r="B68" s="16"/>
      <c r="C68" s="15"/>
      <c r="D68" s="17"/>
      <c r="E68" s="17"/>
      <c r="F68" s="17"/>
      <c r="G68" s="18"/>
      <c r="H68" s="17"/>
      <c r="I68" s="17"/>
      <c r="J68" s="17"/>
      <c r="K68" s="100"/>
      <c r="L68" s="100"/>
      <c r="M68" s="100"/>
      <c r="N68" s="100"/>
      <c r="O68" s="100"/>
      <c r="P68" s="101"/>
      <c r="Q68" s="100"/>
      <c r="R68" s="102"/>
      <c r="S68" s="102"/>
      <c r="T68" s="102"/>
      <c r="U68" s="102"/>
      <c r="V68" s="100"/>
      <c r="W68" s="100"/>
    </row>
    <row r="69" spans="1:23" ht="12.75" customHeight="1">
      <c r="A69" s="15"/>
      <c r="B69" s="16"/>
      <c r="C69" s="15"/>
      <c r="D69" s="17"/>
      <c r="E69" s="17"/>
      <c r="F69" s="17"/>
      <c r="G69" s="18"/>
      <c r="H69" s="17"/>
      <c r="I69" s="17"/>
      <c r="J69" s="17"/>
      <c r="K69" s="100"/>
      <c r="L69" s="100"/>
      <c r="M69" s="100"/>
      <c r="N69" s="100"/>
      <c r="O69" s="100"/>
      <c r="P69" s="101"/>
      <c r="Q69" s="100"/>
      <c r="R69" s="102"/>
      <c r="S69" s="102"/>
      <c r="T69" s="102"/>
      <c r="U69" s="102"/>
      <c r="V69" s="100"/>
      <c r="W69" s="100"/>
    </row>
    <row r="70" spans="1:23" ht="12.75" customHeight="1">
      <c r="A70" s="7"/>
      <c r="B70" s="8"/>
      <c r="C70" s="7"/>
      <c r="D70" s="57"/>
      <c r="E70" s="17"/>
      <c r="F70" s="59"/>
      <c r="G70" s="58"/>
      <c r="H70" s="59"/>
      <c r="I70" s="21"/>
      <c r="J70" s="17"/>
      <c r="K70" s="100"/>
      <c r="L70" s="100"/>
      <c r="M70" s="100"/>
      <c r="N70" s="100"/>
      <c r="O70" s="100"/>
      <c r="P70" s="101"/>
      <c r="Q70" s="100"/>
      <c r="R70" s="102"/>
      <c r="S70" s="102"/>
      <c r="T70" s="102"/>
      <c r="U70" s="102"/>
      <c r="V70" s="100"/>
      <c r="W70" s="100"/>
    </row>
    <row r="71" spans="1:23" ht="12.75" customHeight="1">
      <c r="A71" s="62" t="s">
        <v>44</v>
      </c>
      <c r="B71" s="16"/>
      <c r="C71" s="15"/>
      <c r="D71" s="17"/>
      <c r="E71" s="17"/>
      <c r="F71" s="64"/>
      <c r="G71" s="16"/>
      <c r="H71" s="15"/>
      <c r="I71" s="17"/>
      <c r="J71" s="21"/>
      <c r="K71" s="100"/>
      <c r="L71" s="100"/>
      <c r="M71" s="100"/>
      <c r="N71" s="100"/>
      <c r="O71" s="100"/>
      <c r="P71" s="101"/>
      <c r="Q71" s="100"/>
      <c r="R71" s="102"/>
      <c r="S71" s="102"/>
      <c r="T71" s="102"/>
      <c r="U71" s="102"/>
      <c r="V71" s="100"/>
      <c r="W71" s="100"/>
    </row>
    <row r="72" spans="1:43" s="97" customFormat="1" ht="12.75" customHeight="1">
      <c r="A72" s="62" t="s">
        <v>45</v>
      </c>
      <c r="B72" s="16"/>
      <c r="C72" s="15"/>
      <c r="D72" s="17"/>
      <c r="E72" s="17"/>
      <c r="F72" s="64"/>
      <c r="G72" s="16"/>
      <c r="H72" s="15"/>
      <c r="I72" s="17"/>
      <c r="J72" s="17"/>
      <c r="K72" s="100"/>
      <c r="L72" s="100"/>
      <c r="M72" s="100"/>
      <c r="N72" s="100"/>
      <c r="O72" s="100"/>
      <c r="P72" s="101"/>
      <c r="Q72" s="100"/>
      <c r="R72" s="102"/>
      <c r="S72" s="102"/>
      <c r="T72" s="102"/>
      <c r="U72" s="102"/>
      <c r="V72" s="100"/>
      <c r="W72" s="100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</row>
    <row r="73" spans="1:43" s="97" customFormat="1" ht="12.75" customHeight="1">
      <c r="A73" s="15" t="s">
        <v>46</v>
      </c>
      <c r="B73" s="16"/>
      <c r="C73" s="15"/>
      <c r="D73" s="17"/>
      <c r="E73" s="17"/>
      <c r="F73" s="64"/>
      <c r="G73" s="16"/>
      <c r="H73" s="15"/>
      <c r="I73" s="17"/>
      <c r="J73" s="17"/>
      <c r="K73" s="100"/>
      <c r="L73" s="100"/>
      <c r="M73" s="100"/>
      <c r="N73" s="100"/>
      <c r="O73" s="100"/>
      <c r="P73" s="101"/>
      <c r="Q73" s="100"/>
      <c r="R73" s="102"/>
      <c r="S73" s="102"/>
      <c r="T73" s="102"/>
      <c r="U73" s="102"/>
      <c r="V73" s="100"/>
      <c r="W73" s="100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</row>
    <row r="74" spans="1:43" s="97" customFormat="1" ht="12.75" customHeight="1">
      <c r="A74" s="63" t="s">
        <v>47</v>
      </c>
      <c r="B74" s="50"/>
      <c r="C74" s="15"/>
      <c r="D74" s="17"/>
      <c r="E74" s="17"/>
      <c r="F74" s="65"/>
      <c r="G74" s="50"/>
      <c r="H74" s="15"/>
      <c r="I74" s="17"/>
      <c r="J74" s="17"/>
      <c r="K74" s="100"/>
      <c r="L74" s="100"/>
      <c r="M74" s="100"/>
      <c r="N74" s="100"/>
      <c r="O74" s="100"/>
      <c r="P74" s="101"/>
      <c r="Q74" s="100"/>
      <c r="R74" s="102"/>
      <c r="S74" s="102"/>
      <c r="T74" s="102"/>
      <c r="U74" s="102"/>
      <c r="V74" s="100"/>
      <c r="W74" s="100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</row>
    <row r="75" spans="1:23" ht="12.75" customHeight="1">
      <c r="A75" s="15"/>
      <c r="B75" s="16"/>
      <c r="C75" s="15"/>
      <c r="D75" s="17"/>
      <c r="E75" s="17"/>
      <c r="F75" s="17"/>
      <c r="G75" s="18"/>
      <c r="H75" s="17"/>
      <c r="I75" s="17"/>
      <c r="J75" s="17"/>
      <c r="K75" s="100"/>
      <c r="L75" s="100"/>
      <c r="M75" s="100"/>
      <c r="N75" s="100"/>
      <c r="O75" s="100"/>
      <c r="P75" s="101"/>
      <c r="Q75" s="100"/>
      <c r="R75" s="102"/>
      <c r="S75" s="102"/>
      <c r="T75" s="102"/>
      <c r="U75" s="102"/>
      <c r="V75" s="100"/>
      <c r="W75" s="100"/>
    </row>
    <row r="76" spans="1:43" s="97" customFormat="1" ht="12.75" customHeight="1">
      <c r="A76" s="15" t="s">
        <v>38</v>
      </c>
      <c r="B76" s="16"/>
      <c r="C76" s="15"/>
      <c r="D76" s="17"/>
      <c r="E76" s="17"/>
      <c r="F76" s="15"/>
      <c r="G76" s="18"/>
      <c r="H76" s="17"/>
      <c r="I76" s="17"/>
      <c r="J76" s="17"/>
      <c r="K76" s="100"/>
      <c r="L76" s="100"/>
      <c r="M76" s="100"/>
      <c r="N76" s="100"/>
      <c r="O76" s="100"/>
      <c r="P76" s="101"/>
      <c r="Q76" s="100"/>
      <c r="R76" s="102"/>
      <c r="S76" s="102"/>
      <c r="T76" s="102"/>
      <c r="U76" s="102"/>
      <c r="V76" s="100"/>
      <c r="W76" s="100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</row>
    <row r="77" spans="1:23" ht="12.75" customHeight="1">
      <c r="A77" s="15" t="s">
        <v>0</v>
      </c>
      <c r="B77" s="16"/>
      <c r="C77" s="15"/>
      <c r="D77" s="17"/>
      <c r="E77" s="17"/>
      <c r="F77" s="15"/>
      <c r="G77" s="18"/>
      <c r="H77" s="17"/>
      <c r="I77" s="17"/>
      <c r="J77" s="17"/>
      <c r="K77" s="100"/>
      <c r="L77" s="100"/>
      <c r="M77" s="100"/>
      <c r="N77" s="100"/>
      <c r="O77" s="100"/>
      <c r="P77" s="101"/>
      <c r="Q77" s="100"/>
      <c r="R77" s="102"/>
      <c r="S77" s="102"/>
      <c r="T77" s="102"/>
      <c r="U77" s="102"/>
      <c r="V77" s="100"/>
      <c r="W77" s="100"/>
    </row>
    <row r="78" spans="1:23" ht="12.75" customHeight="1">
      <c r="A78" s="15" t="s">
        <v>39</v>
      </c>
      <c r="B78" s="16"/>
      <c r="C78" s="15"/>
      <c r="D78" s="17"/>
      <c r="E78" s="17"/>
      <c r="F78" s="15"/>
      <c r="G78" s="18"/>
      <c r="H78" s="17"/>
      <c r="I78" s="17"/>
      <c r="J78" s="17"/>
      <c r="K78" s="100"/>
      <c r="L78" s="100"/>
      <c r="M78" s="100"/>
      <c r="N78" s="100"/>
      <c r="O78" s="100"/>
      <c r="P78" s="101"/>
      <c r="Q78" s="100"/>
      <c r="R78" s="102"/>
      <c r="S78" s="102"/>
      <c r="T78" s="102"/>
      <c r="U78" s="102"/>
      <c r="V78" s="100"/>
      <c r="W78" s="100"/>
    </row>
    <row r="79" spans="1:23" ht="12.75" customHeight="1">
      <c r="A79" s="15" t="s">
        <v>40</v>
      </c>
      <c r="B79" s="16"/>
      <c r="C79" s="15"/>
      <c r="D79" s="17"/>
      <c r="E79" s="17"/>
      <c r="F79" s="15"/>
      <c r="G79" s="18"/>
      <c r="H79" s="17"/>
      <c r="I79" s="17"/>
      <c r="J79" s="17"/>
      <c r="K79" s="100"/>
      <c r="L79" s="100"/>
      <c r="M79" s="100"/>
      <c r="N79" s="100"/>
      <c r="O79" s="100"/>
      <c r="P79" s="101"/>
      <c r="Q79" s="100"/>
      <c r="R79" s="102"/>
      <c r="S79" s="102"/>
      <c r="T79" s="102"/>
      <c r="U79" s="102"/>
      <c r="V79" s="100"/>
      <c r="W79" s="100"/>
    </row>
    <row r="80" spans="1:23" ht="12.75" customHeight="1">
      <c r="A80" s="15"/>
      <c r="B80" s="16"/>
      <c r="C80" s="15"/>
      <c r="D80" s="17"/>
      <c r="E80" s="17"/>
      <c r="F80" s="17"/>
      <c r="G80" s="18"/>
      <c r="H80" s="17"/>
      <c r="I80" s="17"/>
      <c r="J80" s="17"/>
      <c r="K80" s="100"/>
      <c r="L80" s="100"/>
      <c r="M80" s="100"/>
      <c r="N80" s="100"/>
      <c r="O80" s="100"/>
      <c r="P80" s="101"/>
      <c r="Q80" s="100"/>
      <c r="R80" s="102"/>
      <c r="S80" s="102"/>
      <c r="T80" s="102"/>
      <c r="U80" s="102"/>
      <c r="V80" s="100"/>
      <c r="W80" s="100"/>
    </row>
    <row r="81" spans="1:23" ht="12.75" customHeight="1">
      <c r="A81" s="15"/>
      <c r="B81" s="15"/>
      <c r="C81" s="15"/>
      <c r="D81" s="15"/>
      <c r="E81" s="15"/>
      <c r="F81" s="15"/>
      <c r="G81" s="15"/>
      <c r="H81" s="15"/>
      <c r="I81" s="15"/>
      <c r="J81" s="17"/>
      <c r="K81" s="100"/>
      <c r="L81" s="100"/>
      <c r="M81" s="100"/>
      <c r="N81" s="100"/>
      <c r="O81" s="100"/>
      <c r="P81" s="101"/>
      <c r="Q81" s="100"/>
      <c r="R81" s="102"/>
      <c r="S81" s="102"/>
      <c r="T81" s="102"/>
      <c r="U81" s="102"/>
      <c r="V81" s="100"/>
      <c r="W81" s="100"/>
    </row>
    <row r="82" spans="1:23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7"/>
      <c r="K82" s="100"/>
      <c r="L82" s="100"/>
      <c r="M82" s="100"/>
      <c r="N82" s="100"/>
      <c r="O82" s="100"/>
      <c r="P82" s="101"/>
      <c r="Q82" s="100"/>
      <c r="R82" s="102"/>
      <c r="S82" s="102"/>
      <c r="T82" s="102"/>
      <c r="U82" s="102"/>
      <c r="V82" s="100"/>
      <c r="W82" s="100"/>
    </row>
    <row r="83" spans="1:43" s="97" customFormat="1" ht="12.75">
      <c r="A83" s="15"/>
      <c r="B83" s="16"/>
      <c r="C83" s="15"/>
      <c r="D83" s="17"/>
      <c r="E83" s="17"/>
      <c r="F83" s="17"/>
      <c r="G83" s="18"/>
      <c r="H83" s="17"/>
      <c r="I83" s="17"/>
      <c r="J83" s="18"/>
      <c r="K83" s="100"/>
      <c r="L83" s="100"/>
      <c r="M83" s="100"/>
      <c r="N83" s="100"/>
      <c r="O83" s="100"/>
      <c r="P83" s="101"/>
      <c r="Q83" s="100"/>
      <c r="R83" s="102"/>
      <c r="S83" s="102"/>
      <c r="T83" s="102"/>
      <c r="U83" s="102"/>
      <c r="V83" s="100"/>
      <c r="W83" s="100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</row>
    <row r="84" spans="1:43" s="97" customFormat="1" ht="12.75">
      <c r="A84" s="15"/>
      <c r="B84" s="16"/>
      <c r="C84" s="15"/>
      <c r="D84" s="17"/>
      <c r="E84" s="17"/>
      <c r="F84" s="17"/>
      <c r="G84" s="18"/>
      <c r="H84" s="17"/>
      <c r="I84" s="17"/>
      <c r="J84" s="18"/>
      <c r="K84" s="100"/>
      <c r="L84" s="100"/>
      <c r="M84" s="100"/>
      <c r="N84" s="100"/>
      <c r="O84" s="100"/>
      <c r="P84" s="101"/>
      <c r="Q84" s="100"/>
      <c r="R84" s="102"/>
      <c r="S84" s="102"/>
      <c r="T84" s="102"/>
      <c r="U84" s="102"/>
      <c r="V84" s="100"/>
      <c r="W84" s="100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</row>
    <row r="85" spans="1:43" s="97" customFormat="1" ht="12.75">
      <c r="A85" s="100"/>
      <c r="B85" s="111"/>
      <c r="C85" s="100"/>
      <c r="D85" s="178"/>
      <c r="E85" s="100"/>
      <c r="F85" s="100"/>
      <c r="G85" s="179"/>
      <c r="H85" s="100"/>
      <c r="I85" s="100"/>
      <c r="J85" s="178"/>
      <c r="K85" s="100"/>
      <c r="L85" s="100"/>
      <c r="M85" s="178"/>
      <c r="N85" s="100"/>
      <c r="O85" s="100"/>
      <c r="P85" s="101"/>
      <c r="Q85" s="100"/>
      <c r="R85" s="102"/>
      <c r="S85" s="102"/>
      <c r="T85" s="102"/>
      <c r="U85" s="102"/>
      <c r="V85" s="100"/>
      <c r="W85" s="100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</row>
    <row r="86" spans="1:43" s="97" customFormat="1" ht="12.75">
      <c r="A86" s="100"/>
      <c r="B86" s="111"/>
      <c r="C86" s="180"/>
      <c r="D86" s="100"/>
      <c r="E86" s="89"/>
      <c r="F86" s="100"/>
      <c r="G86" s="111"/>
      <c r="H86" s="89"/>
      <c r="I86" s="100"/>
      <c r="J86" s="111"/>
      <c r="K86" s="89"/>
      <c r="L86" s="100"/>
      <c r="M86" s="111"/>
      <c r="N86" s="89"/>
      <c r="O86" s="100"/>
      <c r="P86" s="101"/>
      <c r="Q86" s="100"/>
      <c r="R86" s="102"/>
      <c r="S86" s="102"/>
      <c r="T86" s="102"/>
      <c r="U86" s="102"/>
      <c r="V86" s="100"/>
      <c r="W86" s="100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</row>
    <row r="87" spans="1:43" s="97" customFormat="1" ht="12.75">
      <c r="A87" s="100"/>
      <c r="B87" s="111"/>
      <c r="C87" s="100"/>
      <c r="D87" s="100"/>
      <c r="E87" s="124"/>
      <c r="F87" s="100"/>
      <c r="G87" s="111"/>
      <c r="H87" s="124"/>
      <c r="I87" s="100"/>
      <c r="J87" s="111"/>
      <c r="K87" s="124"/>
      <c r="L87" s="100"/>
      <c r="M87" s="111"/>
      <c r="N87" s="124"/>
      <c r="O87" s="100"/>
      <c r="P87" s="101"/>
      <c r="Q87" s="100"/>
      <c r="R87" s="102"/>
      <c r="S87" s="102"/>
      <c r="T87" s="102"/>
      <c r="U87" s="102"/>
      <c r="V87" s="100"/>
      <c r="W87" s="100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</row>
    <row r="88" spans="1:43" s="97" customFormat="1" ht="12.75">
      <c r="A88" s="100"/>
      <c r="B88" s="111"/>
      <c r="C88" s="100"/>
      <c r="D88" s="100"/>
      <c r="E88" s="181"/>
      <c r="F88" s="169"/>
      <c r="G88" s="111"/>
      <c r="H88" s="181"/>
      <c r="I88" s="169"/>
      <c r="J88" s="111"/>
      <c r="K88" s="181"/>
      <c r="L88" s="169"/>
      <c r="M88" s="111"/>
      <c r="N88" s="181"/>
      <c r="O88" s="169"/>
      <c r="P88" s="101"/>
      <c r="Q88" s="100"/>
      <c r="R88" s="102"/>
      <c r="S88" s="102"/>
      <c r="T88" s="102"/>
      <c r="U88" s="102"/>
      <c r="V88" s="100"/>
      <c r="W88" s="100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</row>
    <row r="89" spans="1:43" s="97" customFormat="1" ht="12.75">
      <c r="A89" s="100"/>
      <c r="B89" s="111"/>
      <c r="C89" s="100"/>
      <c r="D89" s="100"/>
      <c r="E89" s="182"/>
      <c r="F89" s="100"/>
      <c r="G89" s="111"/>
      <c r="H89" s="182"/>
      <c r="I89" s="100"/>
      <c r="J89" s="111"/>
      <c r="K89" s="182"/>
      <c r="L89" s="100"/>
      <c r="M89" s="111"/>
      <c r="N89" s="182"/>
      <c r="O89" s="100"/>
      <c r="P89" s="101"/>
      <c r="Q89" s="100"/>
      <c r="R89" s="102"/>
      <c r="S89" s="102"/>
      <c r="T89" s="102"/>
      <c r="U89" s="102"/>
      <c r="V89" s="100"/>
      <c r="W89" s="100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</row>
    <row r="90" spans="1:43" s="97" customFormat="1" ht="12.75">
      <c r="A90" s="100"/>
      <c r="B90" s="111"/>
      <c r="C90" s="100"/>
      <c r="D90" s="100"/>
      <c r="E90" s="100"/>
      <c r="F90" s="100"/>
      <c r="G90" s="111"/>
      <c r="H90" s="100"/>
      <c r="I90" s="100"/>
      <c r="J90" s="111"/>
      <c r="K90" s="100"/>
      <c r="L90" s="100"/>
      <c r="M90" s="111"/>
      <c r="N90" s="100"/>
      <c r="O90" s="100"/>
      <c r="P90" s="101"/>
      <c r="Q90" s="100"/>
      <c r="R90" s="102"/>
      <c r="S90" s="102"/>
      <c r="T90" s="102"/>
      <c r="U90" s="102"/>
      <c r="V90" s="100"/>
      <c r="W90" s="100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</row>
    <row r="91" spans="1:23" ht="12.75">
      <c r="A91" s="100"/>
      <c r="B91" s="111"/>
      <c r="C91" s="100"/>
      <c r="D91" s="100"/>
      <c r="E91" s="111"/>
      <c r="F91" s="100"/>
      <c r="G91" s="111"/>
      <c r="H91" s="111"/>
      <c r="I91" s="100"/>
      <c r="J91" s="111"/>
      <c r="K91" s="111"/>
      <c r="L91" s="100"/>
      <c r="M91" s="111"/>
      <c r="N91" s="111"/>
      <c r="O91" s="100"/>
      <c r="P91" s="101"/>
      <c r="Q91" s="100"/>
      <c r="R91" s="102"/>
      <c r="S91" s="102"/>
      <c r="T91" s="102"/>
      <c r="U91" s="102"/>
      <c r="V91" s="100"/>
      <c r="W91" s="100"/>
    </row>
    <row r="92" spans="1:23" ht="12.75">
      <c r="A92" s="100"/>
      <c r="B92" s="111"/>
      <c r="C92" s="100"/>
      <c r="D92" s="111"/>
      <c r="E92" s="111"/>
      <c r="F92" s="100"/>
      <c r="G92" s="111"/>
      <c r="H92" s="111"/>
      <c r="I92" s="100"/>
      <c r="J92" s="111"/>
      <c r="K92" s="111"/>
      <c r="L92" s="100"/>
      <c r="M92" s="111"/>
      <c r="N92" s="111"/>
      <c r="O92" s="100"/>
      <c r="P92" s="101"/>
      <c r="Q92" s="100"/>
      <c r="R92" s="102"/>
      <c r="S92" s="102"/>
      <c r="T92" s="102"/>
      <c r="U92" s="102"/>
      <c r="V92" s="100"/>
      <c r="W92" s="100"/>
    </row>
    <row r="93" spans="1:23" ht="12.75">
      <c r="A93" s="100"/>
      <c r="B93" s="111"/>
      <c r="C93" s="100"/>
      <c r="D93" s="183"/>
      <c r="E93" s="183"/>
      <c r="F93" s="183"/>
      <c r="G93" s="111"/>
      <c r="H93" s="183"/>
      <c r="I93" s="183"/>
      <c r="J93" s="111"/>
      <c r="K93" s="183"/>
      <c r="L93" s="183"/>
      <c r="M93" s="111"/>
      <c r="N93" s="183"/>
      <c r="O93" s="183"/>
      <c r="P93" s="101"/>
      <c r="Q93" s="100"/>
      <c r="R93" s="102"/>
      <c r="S93" s="102"/>
      <c r="T93" s="102"/>
      <c r="U93" s="102"/>
      <c r="V93" s="100"/>
      <c r="W93" s="100"/>
    </row>
    <row r="94" spans="1:23" ht="12.75">
      <c r="A94" s="100"/>
      <c r="B94" s="111"/>
      <c r="C94" s="100"/>
      <c r="D94" s="100"/>
      <c r="E94" s="184"/>
      <c r="F94" s="100"/>
      <c r="G94" s="111"/>
      <c r="H94" s="184"/>
      <c r="I94" s="100"/>
      <c r="J94" s="111"/>
      <c r="K94" s="184"/>
      <c r="L94" s="100"/>
      <c r="M94" s="111"/>
      <c r="N94" s="184"/>
      <c r="O94" s="100"/>
      <c r="P94" s="101"/>
      <c r="Q94" s="100"/>
      <c r="R94" s="102"/>
      <c r="S94" s="102"/>
      <c r="T94" s="102"/>
      <c r="U94" s="102"/>
      <c r="V94" s="100"/>
      <c r="W94" s="100"/>
    </row>
    <row r="95" spans="1:23" ht="12.75">
      <c r="A95" s="100"/>
      <c r="B95" s="111"/>
      <c r="C95" s="100"/>
      <c r="D95" s="100"/>
      <c r="E95" s="100"/>
      <c r="F95" s="100"/>
      <c r="G95" s="111"/>
      <c r="H95" s="100"/>
      <c r="I95" s="100"/>
      <c r="J95" s="111"/>
      <c r="K95" s="100"/>
      <c r="L95" s="100"/>
      <c r="M95" s="111"/>
      <c r="N95" s="100"/>
      <c r="O95" s="100"/>
      <c r="P95" s="101"/>
      <c r="Q95" s="100"/>
      <c r="R95" s="102"/>
      <c r="S95" s="102"/>
      <c r="T95" s="102"/>
      <c r="U95" s="102"/>
      <c r="V95" s="100"/>
      <c r="W95" s="100"/>
    </row>
    <row r="96" spans="1:18" ht="12.75">
      <c r="A96" s="100"/>
      <c r="B96" s="111"/>
      <c r="C96" s="100"/>
      <c r="D96" s="100"/>
      <c r="E96" s="100"/>
      <c r="F96" s="100"/>
      <c r="G96" s="111"/>
      <c r="H96" s="100"/>
      <c r="I96" s="100"/>
      <c r="J96" s="111"/>
      <c r="K96" s="100"/>
      <c r="L96" s="100"/>
      <c r="M96" s="111"/>
      <c r="N96" s="100"/>
      <c r="O96" s="100"/>
      <c r="P96" s="101"/>
      <c r="Q96" s="100"/>
      <c r="R96" s="102"/>
    </row>
    <row r="97" spans="1:43" s="97" customFormat="1" ht="12.75">
      <c r="A97" s="185"/>
      <c r="B97" s="111"/>
      <c r="C97" s="100"/>
      <c r="D97" s="186"/>
      <c r="E97" s="187"/>
      <c r="F97" s="100"/>
      <c r="G97" s="186"/>
      <c r="H97" s="187"/>
      <c r="I97" s="100"/>
      <c r="J97" s="186"/>
      <c r="K97" s="187"/>
      <c r="L97" s="100"/>
      <c r="M97" s="186"/>
      <c r="N97" s="187"/>
      <c r="O97" s="100"/>
      <c r="P97" s="101"/>
      <c r="Q97" s="100"/>
      <c r="R97" s="102"/>
      <c r="S97" s="98"/>
      <c r="T97" s="99"/>
      <c r="U97" s="99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</row>
    <row r="98" spans="1:43" s="97" customFormat="1" ht="12.75">
      <c r="A98" s="185"/>
      <c r="B98" s="111"/>
      <c r="C98" s="100"/>
      <c r="D98" s="186"/>
      <c r="E98" s="187"/>
      <c r="F98" s="100"/>
      <c r="G98" s="186"/>
      <c r="H98" s="187"/>
      <c r="I98" s="100"/>
      <c r="J98" s="186"/>
      <c r="K98" s="187"/>
      <c r="L98" s="100"/>
      <c r="M98" s="186"/>
      <c r="N98" s="187"/>
      <c r="O98" s="100"/>
      <c r="P98" s="101"/>
      <c r="Q98" s="100"/>
      <c r="R98" s="102"/>
      <c r="S98" s="98"/>
      <c r="T98" s="99"/>
      <c r="U98" s="99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</row>
    <row r="99" spans="1:43" s="97" customFormat="1" ht="12.75">
      <c r="A99" s="100"/>
      <c r="B99" s="111"/>
      <c r="C99" s="100"/>
      <c r="D99" s="186"/>
      <c r="E99" s="187"/>
      <c r="F99" s="100"/>
      <c r="G99" s="186"/>
      <c r="H99" s="187"/>
      <c r="I99" s="100"/>
      <c r="J99" s="186"/>
      <c r="K99" s="187"/>
      <c r="L99" s="100"/>
      <c r="M99" s="186"/>
      <c r="N99" s="187"/>
      <c r="O99" s="100"/>
      <c r="P99" s="101"/>
      <c r="Q99" s="100"/>
      <c r="R99" s="102"/>
      <c r="S99" s="98"/>
      <c r="T99" s="99"/>
      <c r="U99" s="99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</row>
    <row r="100" spans="1:43" s="97" customFormat="1" ht="12.75">
      <c r="A100" s="185"/>
      <c r="B100" s="111"/>
      <c r="C100" s="100"/>
      <c r="D100" s="186"/>
      <c r="E100" s="187"/>
      <c r="F100" s="100"/>
      <c r="G100" s="186"/>
      <c r="H100" s="187"/>
      <c r="I100" s="100"/>
      <c r="J100" s="186"/>
      <c r="K100" s="187"/>
      <c r="L100" s="100"/>
      <c r="M100" s="186"/>
      <c r="N100" s="187"/>
      <c r="O100" s="100"/>
      <c r="P100" s="101"/>
      <c r="Q100" s="100"/>
      <c r="R100" s="102"/>
      <c r="S100" s="98"/>
      <c r="T100" s="99"/>
      <c r="U100" s="99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</row>
    <row r="101" spans="1:43" s="97" customFormat="1" ht="12.75">
      <c r="A101" s="185"/>
      <c r="B101" s="111"/>
      <c r="C101" s="100"/>
      <c r="D101" s="186"/>
      <c r="E101" s="187"/>
      <c r="F101" s="100"/>
      <c r="G101" s="186"/>
      <c r="H101" s="187"/>
      <c r="I101" s="100"/>
      <c r="J101" s="186"/>
      <c r="K101" s="187"/>
      <c r="L101" s="100"/>
      <c r="M101" s="186"/>
      <c r="N101" s="187"/>
      <c r="O101" s="100"/>
      <c r="P101" s="101"/>
      <c r="Q101" s="100"/>
      <c r="R101" s="102"/>
      <c r="S101" s="98"/>
      <c r="T101" s="99"/>
      <c r="U101" s="99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</row>
    <row r="102" spans="1:43" s="97" customFormat="1" ht="12.75">
      <c r="A102" s="185"/>
      <c r="B102" s="111"/>
      <c r="C102" s="100"/>
      <c r="D102" s="186"/>
      <c r="E102" s="187"/>
      <c r="F102" s="100"/>
      <c r="G102" s="186"/>
      <c r="H102" s="187"/>
      <c r="I102" s="100"/>
      <c r="J102" s="186"/>
      <c r="K102" s="187"/>
      <c r="L102" s="100"/>
      <c r="M102" s="186"/>
      <c r="N102" s="187"/>
      <c r="O102" s="100"/>
      <c r="P102" s="101"/>
      <c r="Q102" s="100"/>
      <c r="R102" s="102"/>
      <c r="S102" s="98"/>
      <c r="T102" s="99"/>
      <c r="U102" s="99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</row>
    <row r="103" spans="1:43" s="97" customFormat="1" ht="12.75">
      <c r="A103" s="185"/>
      <c r="B103" s="111"/>
      <c r="C103" s="100"/>
      <c r="D103" s="186"/>
      <c r="E103" s="187"/>
      <c r="F103" s="100"/>
      <c r="G103" s="186"/>
      <c r="H103" s="187"/>
      <c r="I103" s="100"/>
      <c r="J103" s="186"/>
      <c r="K103" s="187"/>
      <c r="L103" s="100"/>
      <c r="M103" s="186"/>
      <c r="N103" s="187"/>
      <c r="O103" s="100"/>
      <c r="P103" s="101"/>
      <c r="Q103" s="100"/>
      <c r="R103" s="102"/>
      <c r="S103" s="98"/>
      <c r="T103" s="99"/>
      <c r="U103" s="99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</row>
    <row r="104" spans="1:43" s="97" customFormat="1" ht="12.75">
      <c r="A104" s="185"/>
      <c r="B104" s="111"/>
      <c r="C104" s="100"/>
      <c r="D104" s="186"/>
      <c r="E104" s="187"/>
      <c r="F104" s="100"/>
      <c r="G104" s="186"/>
      <c r="H104" s="187"/>
      <c r="I104" s="100"/>
      <c r="J104" s="186"/>
      <c r="K104" s="187"/>
      <c r="L104" s="100"/>
      <c r="M104" s="186"/>
      <c r="N104" s="187"/>
      <c r="O104" s="100"/>
      <c r="P104" s="101"/>
      <c r="Q104" s="100"/>
      <c r="R104" s="102"/>
      <c r="S104" s="98"/>
      <c r="T104" s="99"/>
      <c r="U104" s="99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</row>
    <row r="105" spans="1:43" s="97" customFormat="1" ht="12.75">
      <c r="A105" s="185"/>
      <c r="B105" s="111"/>
      <c r="C105" s="100"/>
      <c r="D105" s="186"/>
      <c r="E105" s="187"/>
      <c r="F105" s="100"/>
      <c r="G105" s="186"/>
      <c r="H105" s="187"/>
      <c r="I105" s="100"/>
      <c r="J105" s="186"/>
      <c r="K105" s="187"/>
      <c r="L105" s="100"/>
      <c r="M105" s="186"/>
      <c r="N105" s="187"/>
      <c r="O105" s="100"/>
      <c r="P105" s="101"/>
      <c r="Q105" s="100"/>
      <c r="R105" s="102"/>
      <c r="S105" s="98"/>
      <c r="T105" s="99"/>
      <c r="U105" s="99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</row>
    <row r="106" spans="1:43" s="97" customFormat="1" ht="12.75">
      <c r="A106" s="185"/>
      <c r="B106" s="111"/>
      <c r="C106" s="100"/>
      <c r="D106" s="186"/>
      <c r="E106" s="187"/>
      <c r="F106" s="100"/>
      <c r="G106" s="186"/>
      <c r="H106" s="187"/>
      <c r="I106" s="100"/>
      <c r="J106" s="186"/>
      <c r="K106" s="187"/>
      <c r="L106" s="100"/>
      <c r="M106" s="186"/>
      <c r="N106" s="187"/>
      <c r="O106" s="100"/>
      <c r="P106" s="101"/>
      <c r="Q106" s="100"/>
      <c r="R106" s="102"/>
      <c r="S106" s="98"/>
      <c r="T106" s="99"/>
      <c r="U106" s="99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</row>
    <row r="107" spans="1:43" s="97" customFormat="1" ht="12.75">
      <c r="A107" s="185"/>
      <c r="B107" s="111"/>
      <c r="C107" s="100"/>
      <c r="D107" s="186"/>
      <c r="E107" s="187"/>
      <c r="F107" s="100"/>
      <c r="G107" s="186"/>
      <c r="H107" s="187"/>
      <c r="I107" s="100"/>
      <c r="J107" s="186"/>
      <c r="K107" s="187"/>
      <c r="L107" s="100"/>
      <c r="M107" s="186"/>
      <c r="N107" s="187"/>
      <c r="O107" s="100"/>
      <c r="P107" s="101"/>
      <c r="Q107" s="100"/>
      <c r="R107" s="102"/>
      <c r="S107" s="98"/>
      <c r="T107" s="99"/>
      <c r="U107" s="99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</row>
    <row r="108" spans="1:43" s="97" customFormat="1" ht="12.75">
      <c r="A108" s="185"/>
      <c r="B108" s="111"/>
      <c r="C108" s="100"/>
      <c r="D108" s="186"/>
      <c r="E108" s="187"/>
      <c r="F108" s="100"/>
      <c r="G108" s="186"/>
      <c r="H108" s="187"/>
      <c r="I108" s="100"/>
      <c r="J108" s="186"/>
      <c r="K108" s="187"/>
      <c r="L108" s="100"/>
      <c r="M108" s="186"/>
      <c r="N108" s="187"/>
      <c r="O108" s="100"/>
      <c r="P108" s="101"/>
      <c r="Q108" s="100"/>
      <c r="R108" s="102"/>
      <c r="S108" s="98"/>
      <c r="T108" s="99"/>
      <c r="U108" s="99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</row>
    <row r="109" spans="1:43" s="97" customFormat="1" ht="12.75">
      <c r="A109" s="185"/>
      <c r="B109" s="111"/>
      <c r="C109" s="100"/>
      <c r="D109" s="186"/>
      <c r="E109" s="187"/>
      <c r="F109" s="100"/>
      <c r="G109" s="186"/>
      <c r="H109" s="187"/>
      <c r="I109" s="100"/>
      <c r="J109" s="186"/>
      <c r="K109" s="187"/>
      <c r="L109" s="100"/>
      <c r="M109" s="186"/>
      <c r="N109" s="187"/>
      <c r="O109" s="100"/>
      <c r="P109" s="101"/>
      <c r="Q109" s="100"/>
      <c r="R109" s="102"/>
      <c r="S109" s="98"/>
      <c r="T109" s="99"/>
      <c r="U109" s="99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</row>
    <row r="110" spans="1:43" s="97" customFormat="1" ht="12.75">
      <c r="A110" s="185"/>
      <c r="B110" s="111"/>
      <c r="C110" s="100"/>
      <c r="D110" s="186"/>
      <c r="E110" s="187"/>
      <c r="F110" s="100"/>
      <c r="G110" s="186"/>
      <c r="H110" s="187"/>
      <c r="I110" s="100"/>
      <c r="J110" s="186"/>
      <c r="K110" s="187"/>
      <c r="L110" s="100"/>
      <c r="M110" s="186"/>
      <c r="N110" s="187"/>
      <c r="O110" s="100"/>
      <c r="P110" s="101"/>
      <c r="Q110" s="100"/>
      <c r="R110" s="102"/>
      <c r="S110" s="98"/>
      <c r="T110" s="99"/>
      <c r="U110" s="99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</row>
    <row r="111" spans="1:43" s="97" customFormat="1" ht="12.75">
      <c r="A111" s="185"/>
      <c r="B111" s="111"/>
      <c r="C111" s="100"/>
      <c r="D111" s="186"/>
      <c r="E111" s="187"/>
      <c r="F111" s="100"/>
      <c r="G111" s="186"/>
      <c r="H111" s="187"/>
      <c r="I111" s="100"/>
      <c r="J111" s="186"/>
      <c r="K111" s="187"/>
      <c r="L111" s="100"/>
      <c r="M111" s="186"/>
      <c r="N111" s="187"/>
      <c r="O111" s="100"/>
      <c r="P111" s="101"/>
      <c r="Q111" s="100"/>
      <c r="R111" s="102"/>
      <c r="S111" s="98"/>
      <c r="T111" s="99"/>
      <c r="U111" s="99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</row>
    <row r="112" spans="1:43" s="97" customFormat="1" ht="12.75">
      <c r="A112" s="185"/>
      <c r="B112" s="111"/>
      <c r="C112" s="100"/>
      <c r="D112" s="186"/>
      <c r="E112" s="187"/>
      <c r="F112" s="100"/>
      <c r="G112" s="186"/>
      <c r="H112" s="187"/>
      <c r="I112" s="100"/>
      <c r="J112" s="186"/>
      <c r="K112" s="187"/>
      <c r="L112" s="100"/>
      <c r="M112" s="186"/>
      <c r="N112" s="187"/>
      <c r="O112" s="100"/>
      <c r="P112" s="101"/>
      <c r="Q112" s="100"/>
      <c r="R112" s="102"/>
      <c r="S112" s="98"/>
      <c r="T112" s="99"/>
      <c r="U112" s="99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</row>
    <row r="113" spans="1:18" ht="12.75">
      <c r="A113" s="185"/>
      <c r="B113" s="111"/>
      <c r="C113" s="100"/>
      <c r="D113" s="186"/>
      <c r="E113" s="187"/>
      <c r="F113" s="100"/>
      <c r="G113" s="186"/>
      <c r="H113" s="187"/>
      <c r="I113" s="188"/>
      <c r="J113" s="186"/>
      <c r="K113" s="187"/>
      <c r="L113" s="100"/>
      <c r="M113" s="186"/>
      <c r="N113" s="187"/>
      <c r="O113" s="100"/>
      <c r="P113" s="101"/>
      <c r="Q113" s="100"/>
      <c r="R113" s="102"/>
    </row>
    <row r="114" spans="1:18" ht="12.75">
      <c r="A114" s="185"/>
      <c r="B114" s="111"/>
      <c r="C114" s="100"/>
      <c r="D114" s="186"/>
      <c r="E114" s="187"/>
      <c r="F114" s="100"/>
      <c r="G114" s="186"/>
      <c r="H114" s="187"/>
      <c r="I114" s="100"/>
      <c r="J114" s="186"/>
      <c r="K114" s="187"/>
      <c r="L114" s="100"/>
      <c r="M114" s="186"/>
      <c r="N114" s="187"/>
      <c r="O114" s="100"/>
      <c r="P114" s="101"/>
      <c r="Q114" s="100"/>
      <c r="R114" s="102"/>
    </row>
    <row r="115" spans="1:18" ht="12.75">
      <c r="A115" s="185"/>
      <c r="B115" s="111"/>
      <c r="C115" s="100"/>
      <c r="D115" s="186"/>
      <c r="E115" s="187"/>
      <c r="F115" s="100"/>
      <c r="G115" s="186"/>
      <c r="H115" s="187"/>
      <c r="I115" s="100"/>
      <c r="J115" s="186"/>
      <c r="K115" s="187"/>
      <c r="L115" s="100"/>
      <c r="M115" s="186"/>
      <c r="N115" s="187"/>
      <c r="O115" s="100"/>
      <c r="P115" s="101"/>
      <c r="Q115" s="100"/>
      <c r="R115" s="102"/>
    </row>
    <row r="116" spans="1:18" ht="12.75">
      <c r="A116" s="185"/>
      <c r="B116" s="111"/>
      <c r="C116" s="100"/>
      <c r="D116" s="186"/>
      <c r="E116" s="187"/>
      <c r="F116" s="100"/>
      <c r="G116" s="186"/>
      <c r="H116" s="187"/>
      <c r="I116" s="100"/>
      <c r="J116" s="186"/>
      <c r="K116" s="187"/>
      <c r="L116" s="100"/>
      <c r="M116" s="186"/>
      <c r="N116" s="187"/>
      <c r="O116" s="100"/>
      <c r="P116" s="101"/>
      <c r="Q116" s="100"/>
      <c r="R116" s="102"/>
    </row>
    <row r="117" spans="1:18" ht="12.75">
      <c r="A117" s="185"/>
      <c r="B117" s="111"/>
      <c r="C117" s="100"/>
      <c r="D117" s="186"/>
      <c r="E117" s="187"/>
      <c r="F117" s="100"/>
      <c r="G117" s="186"/>
      <c r="H117" s="187"/>
      <c r="I117" s="100"/>
      <c r="J117" s="186"/>
      <c r="K117" s="187"/>
      <c r="L117" s="100"/>
      <c r="M117" s="186"/>
      <c r="N117" s="187"/>
      <c r="O117" s="100"/>
      <c r="P117" s="101"/>
      <c r="Q117" s="100"/>
      <c r="R117" s="102"/>
    </row>
    <row r="118" spans="1:18" ht="12.75">
      <c r="A118" s="185"/>
      <c r="B118" s="111"/>
      <c r="C118" s="100"/>
      <c r="D118" s="186"/>
      <c r="E118" s="187"/>
      <c r="F118" s="100"/>
      <c r="G118" s="186"/>
      <c r="H118" s="187"/>
      <c r="I118" s="100"/>
      <c r="J118" s="186"/>
      <c r="K118" s="187"/>
      <c r="L118" s="100"/>
      <c r="M118" s="186"/>
      <c r="N118" s="187"/>
      <c r="O118" s="100"/>
      <c r="P118" s="101"/>
      <c r="Q118" s="100"/>
      <c r="R118" s="102"/>
    </row>
    <row r="119" spans="1:18" ht="12.75">
      <c r="A119" s="185"/>
      <c r="B119" s="111"/>
      <c r="C119" s="100"/>
      <c r="D119" s="186"/>
      <c r="E119" s="187"/>
      <c r="F119" s="100"/>
      <c r="G119" s="186"/>
      <c r="H119" s="187"/>
      <c r="I119" s="100"/>
      <c r="J119" s="186"/>
      <c r="K119" s="187"/>
      <c r="L119" s="100"/>
      <c r="M119" s="186"/>
      <c r="N119" s="187"/>
      <c r="O119" s="100"/>
      <c r="P119" s="101"/>
      <c r="Q119" s="100"/>
      <c r="R119" s="102"/>
    </row>
    <row r="120" spans="1:18" ht="12.75">
      <c r="A120" s="185"/>
      <c r="B120" s="111"/>
      <c r="C120" s="100"/>
      <c r="D120" s="186"/>
      <c r="E120" s="187"/>
      <c r="F120" s="100"/>
      <c r="G120" s="186"/>
      <c r="H120" s="187"/>
      <c r="I120" s="100"/>
      <c r="J120" s="186"/>
      <c r="K120" s="187"/>
      <c r="L120" s="100"/>
      <c r="M120" s="186"/>
      <c r="N120" s="187"/>
      <c r="O120" s="100"/>
      <c r="P120" s="101"/>
      <c r="Q120" s="100"/>
      <c r="R120" s="102"/>
    </row>
    <row r="121" spans="1:18" ht="12.75">
      <c r="A121" s="185"/>
      <c r="B121" s="111"/>
      <c r="C121" s="100"/>
      <c r="D121" s="186"/>
      <c r="E121" s="187"/>
      <c r="F121" s="100"/>
      <c r="G121" s="186"/>
      <c r="H121" s="187"/>
      <c r="I121" s="100"/>
      <c r="J121" s="186"/>
      <c r="K121" s="187"/>
      <c r="L121" s="100"/>
      <c r="M121" s="186"/>
      <c r="N121" s="187"/>
      <c r="O121" s="100"/>
      <c r="P121" s="101"/>
      <c r="Q121" s="100"/>
      <c r="R121" s="102"/>
    </row>
    <row r="122" spans="1:18" ht="12.75">
      <c r="A122" s="185"/>
      <c r="B122" s="111"/>
      <c r="C122" s="100"/>
      <c r="D122" s="186"/>
      <c r="E122" s="187"/>
      <c r="F122" s="100"/>
      <c r="G122" s="186"/>
      <c r="H122" s="187"/>
      <c r="I122" s="100"/>
      <c r="J122" s="186"/>
      <c r="K122" s="187"/>
      <c r="L122" s="100"/>
      <c r="M122" s="186"/>
      <c r="N122" s="187"/>
      <c r="O122" s="100"/>
      <c r="P122" s="101"/>
      <c r="Q122" s="100"/>
      <c r="R122" s="102"/>
    </row>
    <row r="123" spans="1:18" ht="12.75">
      <c r="A123" s="185"/>
      <c r="B123" s="111"/>
      <c r="C123" s="100"/>
      <c r="D123" s="186"/>
      <c r="E123" s="187"/>
      <c r="F123" s="100"/>
      <c r="G123" s="186"/>
      <c r="H123" s="187"/>
      <c r="I123" s="100"/>
      <c r="J123" s="186"/>
      <c r="K123" s="187"/>
      <c r="L123" s="100"/>
      <c r="M123" s="186"/>
      <c r="N123" s="187"/>
      <c r="O123" s="100"/>
      <c r="P123" s="101"/>
      <c r="Q123" s="100"/>
      <c r="R123" s="102"/>
    </row>
    <row r="124" spans="1:18" ht="12.75">
      <c r="A124" s="185"/>
      <c r="B124" s="111"/>
      <c r="C124" s="100"/>
      <c r="D124" s="186"/>
      <c r="E124" s="187"/>
      <c r="F124" s="100"/>
      <c r="G124" s="186"/>
      <c r="H124" s="187"/>
      <c r="I124" s="100"/>
      <c r="J124" s="186"/>
      <c r="K124" s="187"/>
      <c r="L124" s="100"/>
      <c r="M124" s="186"/>
      <c r="N124" s="187"/>
      <c r="O124" s="100"/>
      <c r="P124" s="101"/>
      <c r="Q124" s="100"/>
      <c r="R124" s="102"/>
    </row>
    <row r="125" spans="1:21" ht="12.75">
      <c r="A125" s="185"/>
      <c r="B125" s="111"/>
      <c r="C125" s="100"/>
      <c r="D125" s="186"/>
      <c r="E125" s="187"/>
      <c r="F125" s="100"/>
      <c r="G125" s="186"/>
      <c r="H125" s="187"/>
      <c r="I125" s="100"/>
      <c r="J125" s="186"/>
      <c r="K125" s="187"/>
      <c r="L125" s="188"/>
      <c r="M125" s="186"/>
      <c r="N125" s="187"/>
      <c r="O125" s="188"/>
      <c r="P125" s="100"/>
      <c r="Q125" s="100"/>
      <c r="R125" s="100"/>
      <c r="S125" s="92"/>
      <c r="T125" s="92"/>
      <c r="U125" s="92"/>
    </row>
    <row r="126" spans="1:21" ht="12.75">
      <c r="A126" s="185"/>
      <c r="B126" s="111"/>
      <c r="C126" s="100"/>
      <c r="D126" s="186"/>
      <c r="E126" s="187"/>
      <c r="F126" s="100"/>
      <c r="G126" s="186"/>
      <c r="H126" s="187"/>
      <c r="I126" s="100"/>
      <c r="J126" s="186"/>
      <c r="K126" s="187"/>
      <c r="L126" s="100"/>
      <c r="M126" s="186"/>
      <c r="N126" s="187"/>
      <c r="O126" s="100"/>
      <c r="P126" s="100"/>
      <c r="Q126" s="100"/>
      <c r="R126" s="100"/>
      <c r="S126" s="92"/>
      <c r="T126" s="92"/>
      <c r="U126" s="92"/>
    </row>
    <row r="127" spans="1:21" ht="12.75">
      <c r="A127" s="185"/>
      <c r="B127" s="111"/>
      <c r="C127" s="100"/>
      <c r="D127" s="186"/>
      <c r="E127" s="187"/>
      <c r="F127" s="100"/>
      <c r="G127" s="186"/>
      <c r="H127" s="187"/>
      <c r="I127" s="100"/>
      <c r="J127" s="186"/>
      <c r="K127" s="187"/>
      <c r="L127" s="100"/>
      <c r="M127" s="186"/>
      <c r="N127" s="187"/>
      <c r="O127" s="100"/>
      <c r="P127" s="100"/>
      <c r="Q127" s="100"/>
      <c r="R127" s="100"/>
      <c r="S127" s="92"/>
      <c r="T127" s="92"/>
      <c r="U127" s="92"/>
    </row>
    <row r="128" spans="1:21" ht="12.75">
      <c r="A128" s="185"/>
      <c r="B128" s="111"/>
      <c r="C128" s="100"/>
      <c r="D128" s="186"/>
      <c r="E128" s="187"/>
      <c r="F128" s="100"/>
      <c r="G128" s="186"/>
      <c r="H128" s="187"/>
      <c r="I128" s="100"/>
      <c r="J128" s="186"/>
      <c r="K128" s="187"/>
      <c r="L128" s="100"/>
      <c r="M128" s="186"/>
      <c r="N128" s="187"/>
      <c r="O128" s="100"/>
      <c r="P128" s="100"/>
      <c r="Q128" s="100"/>
      <c r="R128" s="100"/>
      <c r="S128" s="92"/>
      <c r="T128" s="92"/>
      <c r="U128" s="92"/>
    </row>
    <row r="129" spans="1:21" ht="12.75">
      <c r="A129" s="100"/>
      <c r="B129" s="111"/>
      <c r="C129" s="100"/>
      <c r="D129" s="100"/>
      <c r="E129" s="124"/>
      <c r="F129" s="124"/>
      <c r="G129" s="124"/>
      <c r="H129" s="124"/>
      <c r="I129" s="100"/>
      <c r="J129" s="124"/>
      <c r="K129" s="124"/>
      <c r="L129" s="100"/>
      <c r="M129" s="124"/>
      <c r="N129" s="124"/>
      <c r="O129" s="100"/>
      <c r="P129" s="100"/>
      <c r="Q129" s="100"/>
      <c r="R129" s="100"/>
      <c r="S129" s="92"/>
      <c r="T129" s="92"/>
      <c r="U129" s="92"/>
    </row>
    <row r="130" spans="1:21" ht="12.75">
      <c r="A130" s="100"/>
      <c r="B130" s="111"/>
      <c r="C130" s="100"/>
      <c r="D130" s="100"/>
      <c r="E130" s="100"/>
      <c r="F130" s="100"/>
      <c r="G130" s="111"/>
      <c r="H130" s="100"/>
      <c r="I130" s="100"/>
      <c r="J130" s="111"/>
      <c r="K130" s="100"/>
      <c r="L130" s="100"/>
      <c r="M130" s="111"/>
      <c r="N130" s="100"/>
      <c r="O130" s="100"/>
      <c r="P130" s="100"/>
      <c r="Q130" s="100"/>
      <c r="R130" s="100"/>
      <c r="S130" s="92"/>
      <c r="T130" s="92"/>
      <c r="U130" s="92"/>
    </row>
    <row r="131" spans="1:21" ht="12.75">
      <c r="A131" s="100"/>
      <c r="B131" s="177"/>
      <c r="C131" s="100"/>
      <c r="D131" s="100"/>
      <c r="E131" s="100"/>
      <c r="F131" s="100"/>
      <c r="G131" s="111"/>
      <c r="H131" s="100"/>
      <c r="I131" s="100"/>
      <c r="J131" s="111"/>
      <c r="K131" s="100"/>
      <c r="L131" s="100"/>
      <c r="M131" s="111"/>
      <c r="N131" s="100"/>
      <c r="O131" s="100"/>
      <c r="P131" s="100"/>
      <c r="Q131" s="100"/>
      <c r="R131" s="100"/>
      <c r="S131" s="92"/>
      <c r="T131" s="92"/>
      <c r="U131" s="92"/>
    </row>
    <row r="132" spans="1:21" ht="12.75">
      <c r="A132" s="100"/>
      <c r="B132" s="177"/>
      <c r="C132" s="100"/>
      <c r="D132" s="100"/>
      <c r="E132" s="100"/>
      <c r="F132" s="100"/>
      <c r="G132" s="111"/>
      <c r="H132" s="100"/>
      <c r="I132" s="100"/>
      <c r="J132" s="111"/>
      <c r="K132" s="100"/>
      <c r="L132" s="100"/>
      <c r="M132" s="111"/>
      <c r="N132" s="100"/>
      <c r="O132" s="100"/>
      <c r="P132" s="100"/>
      <c r="Q132" s="100"/>
      <c r="R132" s="100"/>
      <c r="S132" s="92"/>
      <c r="T132" s="92"/>
      <c r="U132" s="92"/>
    </row>
    <row r="133" spans="1:21" ht="12.75">
      <c r="A133" s="100"/>
      <c r="B133" s="177"/>
      <c r="C133" s="100"/>
      <c r="D133" s="100"/>
      <c r="E133" s="100"/>
      <c r="F133" s="100"/>
      <c r="G133" s="111"/>
      <c r="H133" s="100"/>
      <c r="I133" s="100"/>
      <c r="J133" s="111"/>
      <c r="K133" s="100"/>
      <c r="L133" s="100"/>
      <c r="M133" s="111"/>
      <c r="N133" s="100"/>
      <c r="O133" s="100"/>
      <c r="P133" s="100"/>
      <c r="Q133" s="100"/>
      <c r="R133" s="100"/>
      <c r="S133" s="92"/>
      <c r="T133" s="92"/>
      <c r="U133" s="92"/>
    </row>
    <row r="134" spans="1:21" ht="12.75">
      <c r="A134" s="100"/>
      <c r="B134" s="177"/>
      <c r="C134" s="100"/>
      <c r="D134" s="100"/>
      <c r="E134" s="100"/>
      <c r="F134" s="100"/>
      <c r="G134" s="111"/>
      <c r="H134" s="100"/>
      <c r="I134" s="100"/>
      <c r="J134" s="111"/>
      <c r="K134" s="100"/>
      <c r="L134" s="100"/>
      <c r="M134" s="111"/>
      <c r="N134" s="100"/>
      <c r="O134" s="100"/>
      <c r="P134" s="100"/>
      <c r="Q134" s="100"/>
      <c r="R134" s="100"/>
      <c r="S134" s="92"/>
      <c r="T134" s="92"/>
      <c r="U134" s="92"/>
    </row>
    <row r="135" spans="1:21" ht="12.75">
      <c r="A135" s="100"/>
      <c r="B135" s="177"/>
      <c r="C135" s="100"/>
      <c r="D135" s="100"/>
      <c r="E135" s="100"/>
      <c r="F135" s="100"/>
      <c r="G135" s="111"/>
      <c r="H135" s="100"/>
      <c r="I135" s="100"/>
      <c r="J135" s="111"/>
      <c r="K135" s="100"/>
      <c r="L135" s="100"/>
      <c r="M135" s="111"/>
      <c r="N135" s="100"/>
      <c r="O135" s="100"/>
      <c r="P135" s="100"/>
      <c r="Q135" s="100"/>
      <c r="R135" s="100"/>
      <c r="S135" s="92"/>
      <c r="T135" s="92"/>
      <c r="U135" s="92"/>
    </row>
    <row r="136" spans="1:21" ht="12.75">
      <c r="A136" s="100"/>
      <c r="B136" s="177"/>
      <c r="C136" s="100"/>
      <c r="D136" s="100"/>
      <c r="E136" s="100"/>
      <c r="F136" s="100"/>
      <c r="G136" s="111"/>
      <c r="H136" s="100"/>
      <c r="I136" s="100"/>
      <c r="J136" s="111"/>
      <c r="K136" s="100"/>
      <c r="L136" s="100"/>
      <c r="M136" s="111"/>
      <c r="N136" s="100"/>
      <c r="O136" s="100"/>
      <c r="P136" s="100"/>
      <c r="Q136" s="100"/>
      <c r="R136" s="100"/>
      <c r="S136" s="92"/>
      <c r="T136" s="92"/>
      <c r="U136" s="92"/>
    </row>
    <row r="137" spans="1:21" ht="12.75">
      <c r="A137" s="100"/>
      <c r="B137" s="177"/>
      <c r="C137" s="100"/>
      <c r="D137" s="100"/>
      <c r="E137" s="100"/>
      <c r="F137" s="100"/>
      <c r="G137" s="111"/>
      <c r="H137" s="100"/>
      <c r="I137" s="100"/>
      <c r="J137" s="111"/>
      <c r="K137" s="100"/>
      <c r="L137" s="100"/>
      <c r="M137" s="111"/>
      <c r="N137" s="100"/>
      <c r="O137" s="100"/>
      <c r="P137" s="100"/>
      <c r="Q137" s="100"/>
      <c r="R137" s="100"/>
      <c r="S137" s="92"/>
      <c r="T137" s="92"/>
      <c r="U137" s="92"/>
    </row>
    <row r="138" spans="1:21" ht="12.75">
      <c r="A138" s="100"/>
      <c r="B138" s="177"/>
      <c r="C138" s="100"/>
      <c r="D138" s="100"/>
      <c r="E138" s="100"/>
      <c r="F138" s="100"/>
      <c r="G138" s="111"/>
      <c r="H138" s="100"/>
      <c r="I138" s="100"/>
      <c r="J138" s="111"/>
      <c r="K138" s="100"/>
      <c r="L138" s="100"/>
      <c r="M138" s="111"/>
      <c r="N138" s="100"/>
      <c r="O138" s="100"/>
      <c r="P138" s="100"/>
      <c r="Q138" s="100"/>
      <c r="R138" s="100"/>
      <c r="S138" s="92"/>
      <c r="T138" s="92"/>
      <c r="U138" s="92"/>
    </row>
    <row r="139" spans="1:21" ht="12.75">
      <c r="A139" s="100"/>
      <c r="B139" s="177"/>
      <c r="C139" s="100"/>
      <c r="D139" s="100"/>
      <c r="E139" s="100"/>
      <c r="F139" s="100"/>
      <c r="G139" s="111"/>
      <c r="H139" s="100"/>
      <c r="I139" s="100"/>
      <c r="J139" s="111"/>
      <c r="K139" s="100"/>
      <c r="L139" s="100"/>
      <c r="M139" s="111"/>
      <c r="N139" s="100"/>
      <c r="O139" s="100"/>
      <c r="P139" s="100"/>
      <c r="Q139" s="100"/>
      <c r="R139" s="100"/>
      <c r="S139" s="92"/>
      <c r="T139" s="92"/>
      <c r="U139" s="92"/>
    </row>
    <row r="140" spans="1:21" ht="12.75">
      <c r="A140" s="100"/>
      <c r="B140" s="177"/>
      <c r="C140" s="100"/>
      <c r="D140" s="100"/>
      <c r="E140" s="100"/>
      <c r="F140" s="100"/>
      <c r="G140" s="111"/>
      <c r="H140" s="100"/>
      <c r="I140" s="100"/>
      <c r="J140" s="111"/>
      <c r="K140" s="100"/>
      <c r="L140" s="100"/>
      <c r="M140" s="111"/>
      <c r="N140" s="100"/>
      <c r="O140" s="100"/>
      <c r="P140" s="100"/>
      <c r="Q140" s="100"/>
      <c r="R140" s="100"/>
      <c r="S140" s="92"/>
      <c r="T140" s="92"/>
      <c r="U140" s="92"/>
    </row>
    <row r="141" spans="1:21" ht="12.75">
      <c r="A141" s="100"/>
      <c r="B141" s="177"/>
      <c r="C141" s="100"/>
      <c r="D141" s="100"/>
      <c r="E141" s="100"/>
      <c r="F141" s="100"/>
      <c r="G141" s="111"/>
      <c r="H141" s="100"/>
      <c r="I141" s="100"/>
      <c r="J141" s="111"/>
      <c r="K141" s="100"/>
      <c r="L141" s="100"/>
      <c r="M141" s="111"/>
      <c r="N141" s="100"/>
      <c r="O141" s="100"/>
      <c r="P141" s="100"/>
      <c r="Q141" s="100"/>
      <c r="R141" s="100"/>
      <c r="S141" s="92"/>
      <c r="T141" s="92"/>
      <c r="U141" s="92"/>
    </row>
    <row r="142" spans="1:21" ht="12.75">
      <c r="A142" s="100"/>
      <c r="B142" s="177"/>
      <c r="C142" s="100"/>
      <c r="D142" s="100"/>
      <c r="E142" s="100"/>
      <c r="F142" s="100"/>
      <c r="G142" s="111"/>
      <c r="H142" s="100"/>
      <c r="I142" s="100"/>
      <c r="J142" s="111"/>
      <c r="K142" s="100"/>
      <c r="L142" s="100"/>
      <c r="M142" s="111"/>
      <c r="N142" s="100"/>
      <c r="O142" s="100"/>
      <c r="P142" s="100"/>
      <c r="Q142" s="100"/>
      <c r="R142" s="100"/>
      <c r="S142" s="92"/>
      <c r="T142" s="92"/>
      <c r="U142" s="92"/>
    </row>
    <row r="143" spans="1:21" ht="12.75">
      <c r="A143" s="100"/>
      <c r="B143" s="177"/>
      <c r="C143" s="100"/>
      <c r="D143" s="100"/>
      <c r="E143" s="100"/>
      <c r="F143" s="100"/>
      <c r="G143" s="111"/>
      <c r="H143" s="100"/>
      <c r="I143" s="100"/>
      <c r="J143" s="111"/>
      <c r="K143" s="100"/>
      <c r="L143" s="100"/>
      <c r="M143" s="111"/>
      <c r="N143" s="100"/>
      <c r="O143" s="100"/>
      <c r="P143" s="100"/>
      <c r="Q143" s="100"/>
      <c r="R143" s="100"/>
      <c r="S143" s="92"/>
      <c r="T143" s="92"/>
      <c r="U143" s="92"/>
    </row>
    <row r="144" spans="1:21" ht="12.75">
      <c r="A144" s="100"/>
      <c r="B144" s="177"/>
      <c r="C144" s="100"/>
      <c r="D144" s="100"/>
      <c r="E144" s="100"/>
      <c r="F144" s="100"/>
      <c r="G144" s="111"/>
      <c r="H144" s="100"/>
      <c r="I144" s="100"/>
      <c r="J144" s="111"/>
      <c r="K144" s="100"/>
      <c r="L144" s="100"/>
      <c r="M144" s="111"/>
      <c r="N144" s="100"/>
      <c r="O144" s="100"/>
      <c r="P144" s="100"/>
      <c r="Q144" s="100"/>
      <c r="R144" s="100"/>
      <c r="S144" s="92"/>
      <c r="T144" s="92"/>
      <c r="U144" s="92"/>
    </row>
    <row r="145" spans="1:21" ht="12.75">
      <c r="A145" s="100"/>
      <c r="B145" s="177"/>
      <c r="C145" s="100"/>
      <c r="D145" s="100"/>
      <c r="E145" s="100"/>
      <c r="F145" s="100"/>
      <c r="G145" s="111"/>
      <c r="H145" s="100"/>
      <c r="I145" s="100"/>
      <c r="J145" s="111"/>
      <c r="K145" s="100"/>
      <c r="L145" s="100"/>
      <c r="M145" s="111"/>
      <c r="N145" s="100"/>
      <c r="O145" s="100"/>
      <c r="P145" s="100"/>
      <c r="Q145" s="100"/>
      <c r="R145" s="100"/>
      <c r="S145" s="92"/>
      <c r="T145" s="92"/>
      <c r="U145" s="92"/>
    </row>
    <row r="146" spans="1:21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92"/>
      <c r="T146" s="92"/>
      <c r="U146" s="92"/>
    </row>
    <row r="147" spans="1:21" ht="12.7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92"/>
      <c r="T147" s="92"/>
      <c r="U147" s="92"/>
    </row>
    <row r="148" spans="1:21" ht="12.7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92"/>
      <c r="T148" s="92"/>
      <c r="U148" s="92"/>
    </row>
    <row r="149" spans="1:21" ht="12.7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92"/>
      <c r="T149" s="92"/>
      <c r="U149" s="92"/>
    </row>
    <row r="150" spans="1:21" ht="12.7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92"/>
      <c r="T150" s="92"/>
      <c r="U150" s="92"/>
    </row>
    <row r="151" spans="1:21" ht="12.7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92"/>
      <c r="T151" s="92"/>
      <c r="U151" s="92"/>
    </row>
    <row r="152" spans="1:21" ht="12.7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92"/>
      <c r="T152" s="92"/>
      <c r="U152" s="92"/>
    </row>
    <row r="153" spans="1:21" ht="12.7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92"/>
      <c r="T153" s="92"/>
      <c r="U153" s="92"/>
    </row>
    <row r="154" spans="1:21" ht="12.7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92"/>
      <c r="T154" s="92"/>
      <c r="U154" s="92"/>
    </row>
    <row r="155" spans="1:21" ht="12.7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92"/>
      <c r="T155" s="92"/>
      <c r="U155" s="92"/>
    </row>
    <row r="156" spans="1:21" ht="12.7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92"/>
      <c r="T156" s="92"/>
      <c r="U156" s="92"/>
    </row>
    <row r="157" spans="1:21" ht="12.7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92"/>
      <c r="T157" s="92"/>
      <c r="U157" s="92"/>
    </row>
    <row r="158" spans="1:21" ht="12.7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92"/>
      <c r="T158" s="92"/>
      <c r="U158" s="92"/>
    </row>
    <row r="159" spans="1:21" ht="12.7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92"/>
      <c r="T159" s="92"/>
      <c r="U159" s="92"/>
    </row>
    <row r="160" spans="1:21" ht="12.7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92"/>
      <c r="T160" s="92"/>
      <c r="U160" s="92"/>
    </row>
    <row r="161" spans="1:21" ht="12.7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92"/>
      <c r="T161" s="92"/>
      <c r="U161" s="92"/>
    </row>
    <row r="162" spans="1:21" ht="12.7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92"/>
      <c r="T162" s="92"/>
      <c r="U162" s="92"/>
    </row>
    <row r="163" spans="1:21" ht="12.7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92"/>
      <c r="T163" s="92"/>
      <c r="U163" s="92"/>
    </row>
    <row r="164" spans="1:21" ht="12.7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92"/>
      <c r="T164" s="92"/>
      <c r="U164" s="92"/>
    </row>
    <row r="165" spans="1:21" ht="12.7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92"/>
      <c r="T165" s="92"/>
      <c r="U165" s="92"/>
    </row>
    <row r="166" spans="1:21" ht="12.7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92"/>
      <c r="T166" s="92"/>
      <c r="U166" s="92"/>
    </row>
    <row r="167" spans="1:21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92"/>
      <c r="T167" s="92"/>
      <c r="U167" s="92"/>
    </row>
    <row r="168" spans="1:21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92"/>
      <c r="T168" s="92"/>
      <c r="U168" s="92"/>
    </row>
    <row r="169" spans="1:21" ht="12.7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92"/>
      <c r="T169" s="92"/>
      <c r="U169" s="92"/>
    </row>
    <row r="170" spans="1:21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92"/>
      <c r="T170" s="92"/>
      <c r="U170" s="92"/>
    </row>
    <row r="171" spans="1:21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92"/>
      <c r="T171" s="92"/>
      <c r="U171" s="92"/>
    </row>
    <row r="172" spans="1:18" ht="12.75">
      <c r="A172" s="100"/>
      <c r="B172" s="177"/>
      <c r="C172" s="100"/>
      <c r="D172" s="100"/>
      <c r="E172" s="100"/>
      <c r="F172" s="100"/>
      <c r="G172" s="111"/>
      <c r="H172" s="100"/>
      <c r="I172" s="100"/>
      <c r="J172" s="100"/>
      <c r="K172" s="100"/>
      <c r="L172" s="100"/>
      <c r="M172" s="100"/>
      <c r="N172" s="100"/>
      <c r="O172" s="100"/>
      <c r="P172" s="101"/>
      <c r="Q172" s="100"/>
      <c r="R172" s="102"/>
    </row>
    <row r="173" spans="1:18" ht="12.75">
      <c r="A173" s="100"/>
      <c r="B173" s="177"/>
      <c r="C173" s="100"/>
      <c r="D173" s="100"/>
      <c r="E173" s="100"/>
      <c r="F173" s="100"/>
      <c r="G173" s="111"/>
      <c r="H173" s="100"/>
      <c r="I173" s="100"/>
      <c r="J173" s="100"/>
      <c r="K173" s="100"/>
      <c r="L173" s="100"/>
      <c r="M173" s="100"/>
      <c r="N173" s="100"/>
      <c r="O173" s="100"/>
      <c r="P173" s="101"/>
      <c r="Q173" s="100"/>
      <c r="R173" s="102"/>
    </row>
    <row r="174" spans="1:18" ht="12.75">
      <c r="A174" s="100"/>
      <c r="B174" s="177"/>
      <c r="C174" s="100"/>
      <c r="D174" s="100"/>
      <c r="E174" s="100"/>
      <c r="F174" s="100"/>
      <c r="G174" s="111"/>
      <c r="H174" s="100"/>
      <c r="I174" s="100"/>
      <c r="J174" s="100"/>
      <c r="K174" s="100"/>
      <c r="L174" s="100"/>
      <c r="M174" s="100"/>
      <c r="N174" s="100"/>
      <c r="O174" s="100"/>
      <c r="P174" s="101"/>
      <c r="Q174" s="100"/>
      <c r="R174" s="102"/>
    </row>
    <row r="175" spans="1:18" ht="12.75">
      <c r="A175" s="100"/>
      <c r="B175" s="177"/>
      <c r="C175" s="100"/>
      <c r="D175" s="100"/>
      <c r="E175" s="100"/>
      <c r="F175" s="100"/>
      <c r="G175" s="111"/>
      <c r="H175" s="100"/>
      <c r="I175" s="100"/>
      <c r="J175" s="100"/>
      <c r="K175" s="100"/>
      <c r="L175" s="100"/>
      <c r="M175" s="100"/>
      <c r="N175" s="100"/>
      <c r="O175" s="100"/>
      <c r="P175" s="101"/>
      <c r="Q175" s="100"/>
      <c r="R175" s="102"/>
    </row>
    <row r="176" spans="1:18" ht="12.75">
      <c r="A176" s="100"/>
      <c r="B176" s="177"/>
      <c r="C176" s="100"/>
      <c r="D176" s="100"/>
      <c r="E176" s="100"/>
      <c r="F176" s="100"/>
      <c r="G176" s="111"/>
      <c r="H176" s="100"/>
      <c r="I176" s="100"/>
      <c r="J176" s="100"/>
      <c r="K176" s="100"/>
      <c r="L176" s="100"/>
      <c r="M176" s="100"/>
      <c r="N176" s="100"/>
      <c r="O176" s="100"/>
      <c r="P176" s="101"/>
      <c r="Q176" s="100"/>
      <c r="R176" s="102"/>
    </row>
    <row r="177" spans="1:18" ht="12.75">
      <c r="A177" s="100"/>
      <c r="B177" s="177"/>
      <c r="C177" s="100"/>
      <c r="D177" s="100"/>
      <c r="E177" s="100"/>
      <c r="F177" s="100"/>
      <c r="G177" s="111"/>
      <c r="H177" s="100"/>
      <c r="I177" s="100"/>
      <c r="J177" s="100"/>
      <c r="K177" s="100"/>
      <c r="L177" s="100"/>
      <c r="M177" s="100"/>
      <c r="N177" s="100"/>
      <c r="O177" s="100"/>
      <c r="P177" s="101"/>
      <c r="Q177" s="100"/>
      <c r="R177" s="102"/>
    </row>
    <row r="178" spans="1:18" ht="12.75">
      <c r="A178" s="100"/>
      <c r="B178" s="177"/>
      <c r="C178" s="100"/>
      <c r="D178" s="100"/>
      <c r="E178" s="100"/>
      <c r="F178" s="100"/>
      <c r="G178" s="111"/>
      <c r="H178" s="100"/>
      <c r="I178" s="100"/>
      <c r="J178" s="100"/>
      <c r="K178" s="100"/>
      <c r="L178" s="100"/>
      <c r="M178" s="100"/>
      <c r="N178" s="100"/>
      <c r="O178" s="100"/>
      <c r="P178" s="101"/>
      <c r="Q178" s="100"/>
      <c r="R178" s="102"/>
    </row>
    <row r="179" spans="1:18" ht="12.75">
      <c r="A179" s="100"/>
      <c r="B179" s="177"/>
      <c r="C179" s="100"/>
      <c r="D179" s="100"/>
      <c r="E179" s="100"/>
      <c r="F179" s="100"/>
      <c r="G179" s="111"/>
      <c r="H179" s="100"/>
      <c r="I179" s="100"/>
      <c r="J179" s="100"/>
      <c r="K179" s="100"/>
      <c r="L179" s="100"/>
      <c r="M179" s="100"/>
      <c r="N179" s="100"/>
      <c r="O179" s="100"/>
      <c r="P179" s="101"/>
      <c r="Q179" s="100"/>
      <c r="R179" s="102"/>
    </row>
    <row r="180" spans="1:43" s="94" customFormat="1" ht="12.75">
      <c r="A180" s="100"/>
      <c r="B180" s="177"/>
      <c r="C180" s="100"/>
      <c r="D180" s="100"/>
      <c r="E180" s="100"/>
      <c r="F180" s="100"/>
      <c r="G180" s="111"/>
      <c r="H180" s="100"/>
      <c r="I180" s="100"/>
      <c r="J180" s="100"/>
      <c r="K180" s="100"/>
      <c r="L180" s="100"/>
      <c r="M180" s="100"/>
      <c r="N180" s="100"/>
      <c r="O180" s="100"/>
      <c r="P180" s="101"/>
      <c r="Q180" s="100"/>
      <c r="R180" s="102"/>
      <c r="S180" s="98"/>
      <c r="T180" s="99"/>
      <c r="U180" s="99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</row>
    <row r="181" spans="1:43" s="94" customFormat="1" ht="12.75">
      <c r="A181" s="100"/>
      <c r="B181" s="177"/>
      <c r="C181" s="100"/>
      <c r="D181" s="100"/>
      <c r="E181" s="100"/>
      <c r="F181" s="100"/>
      <c r="G181" s="111"/>
      <c r="H181" s="100"/>
      <c r="I181" s="100"/>
      <c r="J181" s="100"/>
      <c r="K181" s="100"/>
      <c r="L181" s="100"/>
      <c r="M181" s="100"/>
      <c r="N181" s="100"/>
      <c r="O181" s="100"/>
      <c r="P181" s="101"/>
      <c r="Q181" s="100"/>
      <c r="R181" s="102"/>
      <c r="S181" s="98"/>
      <c r="T181" s="99"/>
      <c r="U181" s="99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</row>
    <row r="182" spans="1:43" s="94" customFormat="1" ht="12.75">
      <c r="A182" s="100"/>
      <c r="B182" s="177"/>
      <c r="C182" s="100"/>
      <c r="D182" s="100"/>
      <c r="E182" s="100"/>
      <c r="F182" s="100"/>
      <c r="G182" s="111"/>
      <c r="H182" s="100"/>
      <c r="I182" s="100"/>
      <c r="J182" s="100"/>
      <c r="K182" s="100"/>
      <c r="L182" s="100"/>
      <c r="M182" s="100"/>
      <c r="N182" s="100"/>
      <c r="O182" s="100"/>
      <c r="P182" s="101"/>
      <c r="Q182" s="100"/>
      <c r="R182" s="102"/>
      <c r="S182" s="98"/>
      <c r="T182" s="99"/>
      <c r="U182" s="99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</row>
    <row r="183" spans="1:43" s="94" customFormat="1" ht="12.75">
      <c r="A183" s="100"/>
      <c r="B183" s="177"/>
      <c r="C183" s="100"/>
      <c r="D183" s="100"/>
      <c r="E183" s="100"/>
      <c r="F183" s="100"/>
      <c r="G183" s="111"/>
      <c r="H183" s="100"/>
      <c r="I183" s="100"/>
      <c r="J183" s="100"/>
      <c r="K183" s="100"/>
      <c r="L183" s="100"/>
      <c r="M183" s="100"/>
      <c r="N183" s="100"/>
      <c r="O183" s="100"/>
      <c r="P183" s="101"/>
      <c r="Q183" s="100"/>
      <c r="R183" s="102"/>
      <c r="S183" s="98"/>
      <c r="T183" s="99"/>
      <c r="U183" s="99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</row>
    <row r="184" spans="1:43" s="94" customFormat="1" ht="12.75">
      <c r="A184" s="100"/>
      <c r="B184" s="177"/>
      <c r="C184" s="100"/>
      <c r="D184" s="100"/>
      <c r="E184" s="100"/>
      <c r="F184" s="100"/>
      <c r="G184" s="111"/>
      <c r="H184" s="100"/>
      <c r="I184" s="100"/>
      <c r="J184" s="100"/>
      <c r="K184" s="100"/>
      <c r="L184" s="100"/>
      <c r="M184" s="100"/>
      <c r="N184" s="100"/>
      <c r="O184" s="100"/>
      <c r="P184" s="101"/>
      <c r="Q184" s="100"/>
      <c r="R184" s="102"/>
      <c r="S184" s="98"/>
      <c r="T184" s="99"/>
      <c r="U184" s="99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</row>
    <row r="185" spans="1:43" s="94" customFormat="1" ht="12.75">
      <c r="A185" s="100"/>
      <c r="B185" s="177"/>
      <c r="C185" s="100"/>
      <c r="D185" s="100"/>
      <c r="E185" s="100"/>
      <c r="F185" s="100"/>
      <c r="G185" s="111"/>
      <c r="H185" s="100"/>
      <c r="I185" s="100"/>
      <c r="J185" s="100"/>
      <c r="K185" s="100"/>
      <c r="L185" s="100"/>
      <c r="M185" s="100"/>
      <c r="N185" s="100"/>
      <c r="O185" s="100"/>
      <c r="P185" s="101"/>
      <c r="Q185" s="100"/>
      <c r="R185" s="102"/>
      <c r="S185" s="98"/>
      <c r="T185" s="99"/>
      <c r="U185" s="99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</row>
    <row r="186" spans="1:43" s="94" customFormat="1" ht="12.75">
      <c r="A186" s="100"/>
      <c r="B186" s="177"/>
      <c r="C186" s="100"/>
      <c r="D186" s="100"/>
      <c r="E186" s="100"/>
      <c r="F186" s="100"/>
      <c r="G186" s="111"/>
      <c r="H186" s="100"/>
      <c r="I186" s="100"/>
      <c r="J186" s="100"/>
      <c r="K186" s="100"/>
      <c r="L186" s="100"/>
      <c r="M186" s="100"/>
      <c r="N186" s="100"/>
      <c r="O186" s="100"/>
      <c r="P186" s="101"/>
      <c r="Q186" s="100"/>
      <c r="R186" s="102"/>
      <c r="S186" s="98"/>
      <c r="T186" s="99"/>
      <c r="U186" s="99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</row>
    <row r="187" spans="1:43" s="94" customFormat="1" ht="12.75">
      <c r="A187" s="100"/>
      <c r="B187" s="177"/>
      <c r="C187" s="100"/>
      <c r="D187" s="100"/>
      <c r="E187" s="100"/>
      <c r="F187" s="100"/>
      <c r="G187" s="111"/>
      <c r="H187" s="100"/>
      <c r="I187" s="100"/>
      <c r="J187" s="100"/>
      <c r="K187" s="100"/>
      <c r="L187" s="100"/>
      <c r="M187" s="100"/>
      <c r="N187" s="100"/>
      <c r="O187" s="100"/>
      <c r="P187" s="101"/>
      <c r="Q187" s="100"/>
      <c r="R187" s="102"/>
      <c r="S187" s="98"/>
      <c r="T187" s="99"/>
      <c r="U187" s="99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</row>
    <row r="188" spans="1:43" s="94" customFormat="1" ht="12.75">
      <c r="A188" s="100"/>
      <c r="B188" s="177"/>
      <c r="C188" s="100"/>
      <c r="D188" s="100"/>
      <c r="E188" s="100"/>
      <c r="F188" s="100"/>
      <c r="G188" s="111"/>
      <c r="H188" s="100"/>
      <c r="I188" s="100"/>
      <c r="J188" s="100"/>
      <c r="K188" s="100"/>
      <c r="L188" s="100"/>
      <c r="M188" s="100"/>
      <c r="N188" s="100"/>
      <c r="O188" s="100"/>
      <c r="P188" s="101"/>
      <c r="Q188" s="100"/>
      <c r="R188" s="102"/>
      <c r="S188" s="98"/>
      <c r="T188" s="99"/>
      <c r="U188" s="99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</row>
    <row r="189" spans="1:43" s="94" customFormat="1" ht="12.75">
      <c r="A189" s="100"/>
      <c r="B189" s="177"/>
      <c r="C189" s="100"/>
      <c r="D189" s="100"/>
      <c r="E189" s="100"/>
      <c r="F189" s="100"/>
      <c r="G189" s="111"/>
      <c r="H189" s="100"/>
      <c r="I189" s="100"/>
      <c r="J189" s="100"/>
      <c r="K189" s="100"/>
      <c r="L189" s="100"/>
      <c r="M189" s="100"/>
      <c r="N189" s="100"/>
      <c r="O189" s="100"/>
      <c r="P189" s="101"/>
      <c r="Q189" s="100"/>
      <c r="R189" s="102"/>
      <c r="S189" s="98"/>
      <c r="T189" s="99"/>
      <c r="U189" s="99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</row>
    <row r="190" spans="1:43" s="94" customFormat="1" ht="12.75">
      <c r="A190" s="100"/>
      <c r="B190" s="177"/>
      <c r="C190" s="100"/>
      <c r="D190" s="100"/>
      <c r="E190" s="100"/>
      <c r="F190" s="100"/>
      <c r="G190" s="111"/>
      <c r="H190" s="100"/>
      <c r="I190" s="100"/>
      <c r="J190" s="100"/>
      <c r="K190" s="100"/>
      <c r="L190" s="100"/>
      <c r="M190" s="100"/>
      <c r="N190" s="100"/>
      <c r="O190" s="100"/>
      <c r="P190" s="101"/>
      <c r="Q190" s="100"/>
      <c r="R190" s="102"/>
      <c r="S190" s="98"/>
      <c r="T190" s="99"/>
      <c r="U190" s="99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</row>
    <row r="191" spans="1:43" s="94" customFormat="1" ht="12.75">
      <c r="A191" s="100"/>
      <c r="B191" s="177"/>
      <c r="C191" s="100"/>
      <c r="D191" s="100"/>
      <c r="E191" s="100"/>
      <c r="F191" s="100"/>
      <c r="G191" s="111"/>
      <c r="H191" s="100"/>
      <c r="I191" s="100"/>
      <c r="J191" s="100"/>
      <c r="K191" s="100"/>
      <c r="L191" s="100"/>
      <c r="M191" s="100"/>
      <c r="N191" s="100"/>
      <c r="O191" s="100"/>
      <c r="P191" s="101"/>
      <c r="Q191" s="100"/>
      <c r="R191" s="102"/>
      <c r="S191" s="98"/>
      <c r="T191" s="99"/>
      <c r="U191" s="99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</row>
    <row r="192" spans="1:43" s="94" customFormat="1" ht="12.75">
      <c r="A192" s="100"/>
      <c r="B192" s="177"/>
      <c r="C192" s="100"/>
      <c r="D192" s="100"/>
      <c r="E192" s="100"/>
      <c r="F192" s="100"/>
      <c r="G192" s="111"/>
      <c r="H192" s="100"/>
      <c r="I192" s="100"/>
      <c r="J192" s="100"/>
      <c r="K192" s="100"/>
      <c r="L192" s="100"/>
      <c r="M192" s="100"/>
      <c r="N192" s="100"/>
      <c r="O192" s="100"/>
      <c r="P192" s="101"/>
      <c r="Q192" s="100"/>
      <c r="R192" s="102"/>
      <c r="S192" s="98"/>
      <c r="T192" s="99"/>
      <c r="U192" s="99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1:43" s="94" customFormat="1" ht="12.75">
      <c r="A193" s="100"/>
      <c r="B193" s="177"/>
      <c r="C193" s="100"/>
      <c r="D193" s="100"/>
      <c r="E193" s="100"/>
      <c r="F193" s="100"/>
      <c r="G193" s="111"/>
      <c r="H193" s="100"/>
      <c r="I193" s="100"/>
      <c r="J193" s="100"/>
      <c r="K193" s="100"/>
      <c r="L193" s="100"/>
      <c r="M193" s="100"/>
      <c r="N193" s="100"/>
      <c r="O193" s="100"/>
      <c r="P193" s="101"/>
      <c r="Q193" s="100"/>
      <c r="R193" s="102"/>
      <c r="S193" s="98"/>
      <c r="T193" s="99"/>
      <c r="U193" s="99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1:43" s="98" customFormat="1" ht="12.75">
      <c r="A194" s="100"/>
      <c r="B194" s="177"/>
      <c r="C194" s="100"/>
      <c r="D194" s="100"/>
      <c r="E194" s="100"/>
      <c r="F194" s="100"/>
      <c r="G194" s="111"/>
      <c r="H194" s="100"/>
      <c r="I194" s="100"/>
      <c r="J194" s="100"/>
      <c r="K194" s="100"/>
      <c r="L194" s="100"/>
      <c r="M194" s="100"/>
      <c r="N194" s="100"/>
      <c r="O194" s="100"/>
      <c r="P194" s="101"/>
      <c r="Q194" s="100"/>
      <c r="R194" s="102"/>
      <c r="T194" s="99"/>
      <c r="U194" s="99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1:43" s="98" customFormat="1" ht="12.75">
      <c r="A195" s="100"/>
      <c r="B195" s="177"/>
      <c r="C195" s="100"/>
      <c r="D195" s="100"/>
      <c r="E195" s="100"/>
      <c r="F195" s="100"/>
      <c r="G195" s="111"/>
      <c r="H195" s="100"/>
      <c r="I195" s="100"/>
      <c r="J195" s="100"/>
      <c r="K195" s="100"/>
      <c r="L195" s="100"/>
      <c r="M195" s="100"/>
      <c r="N195" s="100"/>
      <c r="O195" s="100"/>
      <c r="P195" s="101"/>
      <c r="Q195" s="100"/>
      <c r="R195" s="102"/>
      <c r="T195" s="99"/>
      <c r="U195" s="99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1:43" s="98" customFormat="1" ht="12.75">
      <c r="A196" s="100"/>
      <c r="B196" s="177"/>
      <c r="C196" s="100"/>
      <c r="D196" s="100"/>
      <c r="E196" s="100"/>
      <c r="F196" s="100"/>
      <c r="G196" s="111"/>
      <c r="H196" s="100"/>
      <c r="I196" s="100"/>
      <c r="J196" s="100"/>
      <c r="K196" s="100"/>
      <c r="L196" s="100"/>
      <c r="M196" s="100"/>
      <c r="N196" s="100"/>
      <c r="O196" s="100"/>
      <c r="P196" s="101"/>
      <c r="Q196" s="100"/>
      <c r="R196" s="102"/>
      <c r="T196" s="99"/>
      <c r="U196" s="99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1:43" s="98" customFormat="1" ht="12.75">
      <c r="A197" s="100"/>
      <c r="B197" s="177"/>
      <c r="C197" s="100"/>
      <c r="D197" s="100"/>
      <c r="E197" s="100"/>
      <c r="F197" s="100"/>
      <c r="G197" s="111"/>
      <c r="H197" s="100"/>
      <c r="I197" s="100"/>
      <c r="J197" s="100"/>
      <c r="K197" s="100"/>
      <c r="L197" s="100"/>
      <c r="M197" s="100"/>
      <c r="N197" s="100"/>
      <c r="O197" s="100"/>
      <c r="P197" s="101"/>
      <c r="Q197" s="100"/>
      <c r="R197" s="102"/>
      <c r="T197" s="99"/>
      <c r="U197" s="99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1:43" s="98" customFormat="1" ht="12.75">
      <c r="A198" s="100"/>
      <c r="B198" s="177"/>
      <c r="C198" s="100"/>
      <c r="D198" s="100"/>
      <c r="E198" s="100"/>
      <c r="F198" s="100"/>
      <c r="G198" s="111"/>
      <c r="H198" s="100"/>
      <c r="I198" s="100"/>
      <c r="J198" s="100"/>
      <c r="K198" s="100"/>
      <c r="L198" s="100"/>
      <c r="M198" s="100"/>
      <c r="N198" s="100"/>
      <c r="O198" s="100"/>
      <c r="P198" s="101"/>
      <c r="Q198" s="100"/>
      <c r="R198" s="102"/>
      <c r="T198" s="99"/>
      <c r="U198" s="99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1:43" s="98" customFormat="1" ht="12.75">
      <c r="A199" s="100"/>
      <c r="B199" s="177"/>
      <c r="C199" s="100"/>
      <c r="D199" s="100"/>
      <c r="E199" s="100"/>
      <c r="F199" s="100"/>
      <c r="G199" s="111"/>
      <c r="H199" s="100"/>
      <c r="I199" s="100"/>
      <c r="J199" s="100"/>
      <c r="K199" s="100"/>
      <c r="L199" s="100"/>
      <c r="M199" s="100"/>
      <c r="N199" s="100"/>
      <c r="O199" s="100"/>
      <c r="P199" s="101"/>
      <c r="Q199" s="100"/>
      <c r="R199" s="102"/>
      <c r="T199" s="99"/>
      <c r="U199" s="99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1:43" s="98" customFormat="1" ht="12.75">
      <c r="A200" s="100"/>
      <c r="B200" s="177"/>
      <c r="C200" s="100"/>
      <c r="D200" s="100"/>
      <c r="E200" s="100"/>
      <c r="F200" s="100"/>
      <c r="G200" s="111"/>
      <c r="H200" s="100"/>
      <c r="I200" s="100"/>
      <c r="J200" s="100"/>
      <c r="K200" s="100"/>
      <c r="L200" s="100"/>
      <c r="M200" s="100"/>
      <c r="N200" s="100"/>
      <c r="O200" s="100"/>
      <c r="P200" s="101"/>
      <c r="Q200" s="100"/>
      <c r="R200" s="102"/>
      <c r="T200" s="99"/>
      <c r="U200" s="99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1:43" s="98" customFormat="1" ht="12.75">
      <c r="A201" s="100"/>
      <c r="B201" s="177"/>
      <c r="C201" s="100"/>
      <c r="D201" s="100"/>
      <c r="E201" s="100"/>
      <c r="F201" s="100"/>
      <c r="G201" s="111"/>
      <c r="H201" s="100"/>
      <c r="I201" s="100"/>
      <c r="J201" s="100"/>
      <c r="K201" s="100"/>
      <c r="L201" s="100"/>
      <c r="M201" s="100"/>
      <c r="N201" s="100"/>
      <c r="O201" s="100"/>
      <c r="P201" s="101"/>
      <c r="Q201" s="100"/>
      <c r="R201" s="102"/>
      <c r="T201" s="99"/>
      <c r="U201" s="99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1:43" s="98" customFormat="1" ht="12.75">
      <c r="A202" s="100"/>
      <c r="B202" s="177"/>
      <c r="C202" s="100"/>
      <c r="D202" s="100"/>
      <c r="E202" s="100"/>
      <c r="F202" s="100"/>
      <c r="G202" s="111"/>
      <c r="H202" s="100"/>
      <c r="I202" s="100"/>
      <c r="J202" s="100"/>
      <c r="K202" s="100"/>
      <c r="L202" s="100"/>
      <c r="M202" s="100"/>
      <c r="N202" s="100"/>
      <c r="O202" s="100"/>
      <c r="P202" s="101"/>
      <c r="Q202" s="100"/>
      <c r="R202" s="102"/>
      <c r="T202" s="99"/>
      <c r="U202" s="99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1:43" s="98" customFormat="1" ht="12.75">
      <c r="A203" s="100"/>
      <c r="B203" s="177"/>
      <c r="C203" s="100"/>
      <c r="D203" s="100"/>
      <c r="E203" s="100"/>
      <c r="F203" s="100"/>
      <c r="G203" s="111"/>
      <c r="H203" s="100"/>
      <c r="I203" s="100"/>
      <c r="J203" s="100"/>
      <c r="K203" s="100"/>
      <c r="L203" s="100"/>
      <c r="M203" s="100"/>
      <c r="N203" s="100"/>
      <c r="O203" s="100"/>
      <c r="P203" s="101"/>
      <c r="Q203" s="100"/>
      <c r="R203" s="102"/>
      <c r="T203" s="99"/>
      <c r="U203" s="99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1:43" s="98" customFormat="1" ht="12.75">
      <c r="A204" s="100"/>
      <c r="B204" s="177"/>
      <c r="C204" s="100"/>
      <c r="D204" s="100"/>
      <c r="E204" s="100"/>
      <c r="F204" s="100"/>
      <c r="G204" s="111"/>
      <c r="H204" s="100"/>
      <c r="I204" s="100"/>
      <c r="J204" s="100"/>
      <c r="K204" s="100"/>
      <c r="L204" s="100"/>
      <c r="M204" s="100"/>
      <c r="N204" s="100"/>
      <c r="O204" s="100"/>
      <c r="P204" s="101"/>
      <c r="Q204" s="100"/>
      <c r="R204" s="102"/>
      <c r="T204" s="99"/>
      <c r="U204" s="99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1:43" s="98" customFormat="1" ht="12.75">
      <c r="A205" s="100"/>
      <c r="B205" s="177"/>
      <c r="C205" s="100"/>
      <c r="D205" s="100"/>
      <c r="E205" s="100"/>
      <c r="F205" s="100"/>
      <c r="G205" s="111"/>
      <c r="H205" s="100"/>
      <c r="I205" s="100"/>
      <c r="J205" s="100"/>
      <c r="K205" s="100"/>
      <c r="L205" s="100"/>
      <c r="M205" s="100"/>
      <c r="N205" s="100"/>
      <c r="O205" s="100"/>
      <c r="P205" s="101"/>
      <c r="Q205" s="100"/>
      <c r="R205" s="102"/>
      <c r="T205" s="99"/>
      <c r="U205" s="99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1:43" s="98" customFormat="1" ht="12.75">
      <c r="A206" s="100"/>
      <c r="B206" s="177"/>
      <c r="C206" s="100"/>
      <c r="D206" s="100"/>
      <c r="E206" s="100"/>
      <c r="F206" s="100"/>
      <c r="G206" s="111"/>
      <c r="H206" s="100"/>
      <c r="I206" s="100"/>
      <c r="J206" s="100"/>
      <c r="K206" s="100"/>
      <c r="L206" s="100"/>
      <c r="M206" s="100"/>
      <c r="N206" s="100"/>
      <c r="O206" s="100"/>
      <c r="P206" s="101"/>
      <c r="Q206" s="100"/>
      <c r="R206" s="102"/>
      <c r="T206" s="99"/>
      <c r="U206" s="99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1:43" s="98" customFormat="1" ht="12.75">
      <c r="A207" s="100"/>
      <c r="B207" s="177"/>
      <c r="C207" s="100"/>
      <c r="D207" s="100"/>
      <c r="E207" s="100"/>
      <c r="F207" s="100"/>
      <c r="G207" s="111"/>
      <c r="H207" s="100"/>
      <c r="I207" s="100"/>
      <c r="J207" s="100"/>
      <c r="K207" s="100"/>
      <c r="L207" s="100"/>
      <c r="M207" s="100"/>
      <c r="N207" s="100"/>
      <c r="O207" s="100"/>
      <c r="P207" s="101"/>
      <c r="Q207" s="100"/>
      <c r="R207" s="102"/>
      <c r="T207" s="99"/>
      <c r="U207" s="99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1:43" s="98" customFormat="1" ht="12.75">
      <c r="A208" s="100"/>
      <c r="B208" s="177"/>
      <c r="C208" s="100"/>
      <c r="D208" s="100"/>
      <c r="E208" s="100"/>
      <c r="F208" s="100"/>
      <c r="G208" s="111"/>
      <c r="H208" s="100"/>
      <c r="I208" s="100"/>
      <c r="J208" s="100"/>
      <c r="K208" s="100"/>
      <c r="L208" s="100"/>
      <c r="M208" s="100"/>
      <c r="N208" s="100"/>
      <c r="O208" s="100"/>
      <c r="P208" s="101"/>
      <c r="Q208" s="100"/>
      <c r="R208" s="102"/>
      <c r="T208" s="99"/>
      <c r="U208" s="99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1:43" s="98" customFormat="1" ht="12.75">
      <c r="A209" s="100"/>
      <c r="B209" s="177"/>
      <c r="C209" s="100"/>
      <c r="D209" s="100"/>
      <c r="E209" s="100"/>
      <c r="F209" s="100"/>
      <c r="G209" s="111"/>
      <c r="H209" s="100"/>
      <c r="I209" s="100"/>
      <c r="J209" s="100"/>
      <c r="K209" s="100"/>
      <c r="L209" s="100"/>
      <c r="M209" s="100"/>
      <c r="N209" s="100"/>
      <c r="O209" s="100"/>
      <c r="P209" s="101"/>
      <c r="Q209" s="100"/>
      <c r="R209" s="102"/>
      <c r="T209" s="99"/>
      <c r="U209" s="99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1:43" s="98" customFormat="1" ht="12.75">
      <c r="A210" s="100"/>
      <c r="B210" s="177"/>
      <c r="C210" s="100"/>
      <c r="D210" s="100"/>
      <c r="E210" s="100"/>
      <c r="F210" s="100"/>
      <c r="G210" s="111"/>
      <c r="H210" s="100"/>
      <c r="I210" s="100"/>
      <c r="J210" s="100"/>
      <c r="K210" s="100"/>
      <c r="L210" s="100"/>
      <c r="M210" s="100"/>
      <c r="N210" s="100"/>
      <c r="O210" s="100"/>
      <c r="P210" s="101"/>
      <c r="Q210" s="100"/>
      <c r="R210" s="102"/>
      <c r="T210" s="99"/>
      <c r="U210" s="99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1:43" s="98" customFormat="1" ht="12.75">
      <c r="A211" s="100"/>
      <c r="B211" s="177"/>
      <c r="C211" s="100"/>
      <c r="D211" s="100"/>
      <c r="E211" s="100"/>
      <c r="F211" s="100"/>
      <c r="G211" s="111"/>
      <c r="H211" s="100"/>
      <c r="I211" s="100"/>
      <c r="J211" s="100"/>
      <c r="K211" s="100"/>
      <c r="L211" s="100"/>
      <c r="M211" s="100"/>
      <c r="N211" s="100"/>
      <c r="O211" s="100"/>
      <c r="P211" s="101"/>
      <c r="Q211" s="100"/>
      <c r="R211" s="102"/>
      <c r="T211" s="99"/>
      <c r="U211" s="99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  <row r="212" spans="1:43" s="98" customFormat="1" ht="12.75">
      <c r="A212" s="100"/>
      <c r="B212" s="177"/>
      <c r="C212" s="100"/>
      <c r="D212" s="100"/>
      <c r="E212" s="100"/>
      <c r="F212" s="100"/>
      <c r="G212" s="111"/>
      <c r="H212" s="100"/>
      <c r="I212" s="100"/>
      <c r="J212" s="100"/>
      <c r="K212" s="100"/>
      <c r="L212" s="100"/>
      <c r="M212" s="100"/>
      <c r="N212" s="100"/>
      <c r="O212" s="100"/>
      <c r="P212" s="101"/>
      <c r="Q212" s="100"/>
      <c r="R212" s="102"/>
      <c r="T212" s="99"/>
      <c r="U212" s="99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</row>
    <row r="213" spans="1:43" s="98" customFormat="1" ht="12.75">
      <c r="A213" s="100"/>
      <c r="B213" s="177"/>
      <c r="C213" s="100"/>
      <c r="D213" s="100"/>
      <c r="E213" s="100"/>
      <c r="F213" s="100"/>
      <c r="G213" s="111"/>
      <c r="H213" s="100"/>
      <c r="I213" s="100"/>
      <c r="J213" s="100"/>
      <c r="K213" s="100"/>
      <c r="L213" s="100"/>
      <c r="M213" s="100"/>
      <c r="N213" s="100"/>
      <c r="O213" s="100"/>
      <c r="P213" s="101"/>
      <c r="Q213" s="100"/>
      <c r="R213" s="102"/>
      <c r="T213" s="99"/>
      <c r="U213" s="99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</row>
    <row r="214" spans="1:43" s="98" customFormat="1" ht="12.75">
      <c r="A214" s="100"/>
      <c r="B214" s="177"/>
      <c r="C214" s="100"/>
      <c r="D214" s="100"/>
      <c r="E214" s="100"/>
      <c r="F214" s="100"/>
      <c r="G214" s="111"/>
      <c r="H214" s="100"/>
      <c r="I214" s="100"/>
      <c r="J214" s="100"/>
      <c r="K214" s="100"/>
      <c r="L214" s="100"/>
      <c r="M214" s="100"/>
      <c r="N214" s="100"/>
      <c r="O214" s="100"/>
      <c r="P214" s="101"/>
      <c r="Q214" s="100"/>
      <c r="R214" s="102"/>
      <c r="T214" s="99"/>
      <c r="U214" s="99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</row>
    <row r="215" spans="1:43" s="98" customFormat="1" ht="12.75">
      <c r="A215" s="100"/>
      <c r="B215" s="177"/>
      <c r="C215" s="100"/>
      <c r="D215" s="100"/>
      <c r="E215" s="100"/>
      <c r="F215" s="100"/>
      <c r="G215" s="111"/>
      <c r="H215" s="100"/>
      <c r="I215" s="100"/>
      <c r="J215" s="100"/>
      <c r="K215" s="100"/>
      <c r="L215" s="100"/>
      <c r="M215" s="100"/>
      <c r="N215" s="100"/>
      <c r="O215" s="100"/>
      <c r="P215" s="101"/>
      <c r="Q215" s="100"/>
      <c r="R215" s="102"/>
      <c r="T215" s="99"/>
      <c r="U215" s="99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</row>
    <row r="216" spans="1:43" s="98" customFormat="1" ht="12.75">
      <c r="A216" s="100"/>
      <c r="B216" s="177"/>
      <c r="C216" s="100"/>
      <c r="D216" s="100"/>
      <c r="E216" s="100"/>
      <c r="F216" s="100"/>
      <c r="G216" s="111"/>
      <c r="H216" s="100"/>
      <c r="I216" s="100"/>
      <c r="J216" s="100"/>
      <c r="K216" s="100"/>
      <c r="L216" s="100"/>
      <c r="M216" s="100"/>
      <c r="N216" s="100"/>
      <c r="O216" s="100"/>
      <c r="P216" s="101"/>
      <c r="Q216" s="100"/>
      <c r="R216" s="102"/>
      <c r="T216" s="99"/>
      <c r="U216" s="99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</row>
    <row r="217" spans="1:43" s="98" customFormat="1" ht="12.75">
      <c r="A217" s="100"/>
      <c r="B217" s="177"/>
      <c r="C217" s="100"/>
      <c r="D217" s="100"/>
      <c r="E217" s="100"/>
      <c r="F217" s="100"/>
      <c r="G217" s="111"/>
      <c r="H217" s="100"/>
      <c r="I217" s="100"/>
      <c r="J217" s="100"/>
      <c r="K217" s="100"/>
      <c r="L217" s="100"/>
      <c r="M217" s="100"/>
      <c r="N217" s="100"/>
      <c r="O217" s="100"/>
      <c r="P217" s="101"/>
      <c r="Q217" s="100"/>
      <c r="R217" s="102"/>
      <c r="T217" s="99"/>
      <c r="U217" s="99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</row>
    <row r="218" spans="1:43" s="98" customFormat="1" ht="12.75">
      <c r="A218" s="100"/>
      <c r="B218" s="177"/>
      <c r="C218" s="100"/>
      <c r="D218" s="100"/>
      <c r="E218" s="100"/>
      <c r="F218" s="100"/>
      <c r="G218" s="111"/>
      <c r="H218" s="100"/>
      <c r="I218" s="100"/>
      <c r="J218" s="100"/>
      <c r="K218" s="100"/>
      <c r="L218" s="100"/>
      <c r="M218" s="100"/>
      <c r="N218" s="100"/>
      <c r="O218" s="100"/>
      <c r="P218" s="101"/>
      <c r="Q218" s="100"/>
      <c r="R218" s="102"/>
      <c r="T218" s="99"/>
      <c r="U218" s="99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</row>
    <row r="219" spans="1:43" s="98" customFormat="1" ht="12.75">
      <c r="A219" s="100"/>
      <c r="B219" s="177"/>
      <c r="C219" s="100"/>
      <c r="D219" s="100"/>
      <c r="E219" s="100"/>
      <c r="F219" s="100"/>
      <c r="G219" s="111"/>
      <c r="H219" s="100"/>
      <c r="I219" s="100"/>
      <c r="J219" s="100"/>
      <c r="K219" s="100"/>
      <c r="L219" s="100"/>
      <c r="M219" s="100"/>
      <c r="N219" s="100"/>
      <c r="O219" s="100"/>
      <c r="P219" s="101"/>
      <c r="Q219" s="100"/>
      <c r="R219" s="102"/>
      <c r="T219" s="99"/>
      <c r="U219" s="99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</row>
    <row r="220" spans="1:43" s="98" customFormat="1" ht="12.75">
      <c r="A220" s="100"/>
      <c r="B220" s="177"/>
      <c r="C220" s="100"/>
      <c r="D220" s="100"/>
      <c r="E220" s="100"/>
      <c r="F220" s="100"/>
      <c r="G220" s="111"/>
      <c r="H220" s="100"/>
      <c r="I220" s="100"/>
      <c r="J220" s="100"/>
      <c r="K220" s="100"/>
      <c r="L220" s="100"/>
      <c r="M220" s="100"/>
      <c r="N220" s="100"/>
      <c r="O220" s="100"/>
      <c r="P220" s="101"/>
      <c r="Q220" s="100"/>
      <c r="R220" s="102"/>
      <c r="T220" s="99"/>
      <c r="U220" s="99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</row>
    <row r="221" spans="1:43" s="98" customFormat="1" ht="12.75">
      <c r="A221" s="100"/>
      <c r="B221" s="177"/>
      <c r="C221" s="100"/>
      <c r="D221" s="100"/>
      <c r="E221" s="100"/>
      <c r="F221" s="100"/>
      <c r="G221" s="111"/>
      <c r="H221" s="100"/>
      <c r="I221" s="100"/>
      <c r="J221" s="100"/>
      <c r="K221" s="100"/>
      <c r="L221" s="100"/>
      <c r="M221" s="100"/>
      <c r="N221" s="100"/>
      <c r="O221" s="100"/>
      <c r="P221" s="101"/>
      <c r="Q221" s="100"/>
      <c r="R221" s="102"/>
      <c r="T221" s="99"/>
      <c r="U221" s="99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</row>
    <row r="222" spans="1:43" s="98" customFormat="1" ht="12.75">
      <c r="A222" s="100"/>
      <c r="B222" s="177"/>
      <c r="C222" s="100"/>
      <c r="D222" s="100"/>
      <c r="E222" s="100"/>
      <c r="F222" s="100"/>
      <c r="G222" s="111"/>
      <c r="H222" s="100"/>
      <c r="I222" s="100"/>
      <c r="J222" s="100"/>
      <c r="K222" s="100"/>
      <c r="L222" s="100"/>
      <c r="M222" s="100"/>
      <c r="N222" s="100"/>
      <c r="O222" s="100"/>
      <c r="P222" s="101"/>
      <c r="Q222" s="100"/>
      <c r="R222" s="102"/>
      <c r="T222" s="99"/>
      <c r="U222" s="99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</row>
    <row r="223" spans="1:43" s="98" customFormat="1" ht="12.75">
      <c r="A223" s="100"/>
      <c r="B223" s="177"/>
      <c r="C223" s="100"/>
      <c r="D223" s="100"/>
      <c r="E223" s="100"/>
      <c r="F223" s="100"/>
      <c r="G223" s="111"/>
      <c r="H223" s="100"/>
      <c r="I223" s="100"/>
      <c r="J223" s="100"/>
      <c r="K223" s="100"/>
      <c r="L223" s="100"/>
      <c r="M223" s="100"/>
      <c r="N223" s="100"/>
      <c r="O223" s="100"/>
      <c r="P223" s="101"/>
      <c r="Q223" s="100"/>
      <c r="R223" s="102"/>
      <c r="T223" s="99"/>
      <c r="U223" s="99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</row>
    <row r="224" spans="1:43" s="98" customFormat="1" ht="12.75">
      <c r="A224" s="100"/>
      <c r="B224" s="177"/>
      <c r="C224" s="100"/>
      <c r="D224" s="100"/>
      <c r="E224" s="100"/>
      <c r="F224" s="100"/>
      <c r="G224" s="111"/>
      <c r="H224" s="100"/>
      <c r="I224" s="100"/>
      <c r="J224" s="100"/>
      <c r="K224" s="100"/>
      <c r="L224" s="100"/>
      <c r="M224" s="100"/>
      <c r="N224" s="100"/>
      <c r="O224" s="100"/>
      <c r="P224" s="101"/>
      <c r="Q224" s="100"/>
      <c r="R224" s="102"/>
      <c r="T224" s="99"/>
      <c r="U224" s="99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</row>
    <row r="225" spans="1:43" s="98" customFormat="1" ht="12.75">
      <c r="A225" s="100"/>
      <c r="B225" s="177"/>
      <c r="C225" s="100"/>
      <c r="D225" s="100"/>
      <c r="E225" s="100"/>
      <c r="F225" s="100"/>
      <c r="G225" s="111"/>
      <c r="H225" s="100"/>
      <c r="I225" s="100"/>
      <c r="J225" s="100"/>
      <c r="K225" s="100"/>
      <c r="L225" s="100"/>
      <c r="M225" s="100"/>
      <c r="N225" s="100"/>
      <c r="O225" s="100"/>
      <c r="P225" s="101"/>
      <c r="Q225" s="100"/>
      <c r="R225" s="102"/>
      <c r="T225" s="99"/>
      <c r="U225" s="99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</row>
    <row r="226" spans="1:43" s="98" customFormat="1" ht="12.75">
      <c r="A226" s="100"/>
      <c r="B226" s="177"/>
      <c r="C226" s="100"/>
      <c r="D226" s="100"/>
      <c r="E226" s="100"/>
      <c r="F226" s="100"/>
      <c r="G226" s="111"/>
      <c r="H226" s="100"/>
      <c r="I226" s="100"/>
      <c r="J226" s="100"/>
      <c r="K226" s="100"/>
      <c r="L226" s="100"/>
      <c r="M226" s="100"/>
      <c r="N226" s="100"/>
      <c r="O226" s="100"/>
      <c r="P226" s="101"/>
      <c r="Q226" s="100"/>
      <c r="R226" s="102"/>
      <c r="T226" s="99"/>
      <c r="U226" s="99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</row>
    <row r="227" spans="1:43" s="98" customFormat="1" ht="12.75">
      <c r="A227" s="100"/>
      <c r="B227" s="177"/>
      <c r="C227" s="100"/>
      <c r="D227" s="100"/>
      <c r="E227" s="100"/>
      <c r="F227" s="100"/>
      <c r="G227" s="111"/>
      <c r="H227" s="100"/>
      <c r="I227" s="100"/>
      <c r="J227" s="100"/>
      <c r="K227" s="100"/>
      <c r="L227" s="100"/>
      <c r="M227" s="100"/>
      <c r="N227" s="100"/>
      <c r="O227" s="100"/>
      <c r="P227" s="101"/>
      <c r="Q227" s="100"/>
      <c r="R227" s="102"/>
      <c r="T227" s="99"/>
      <c r="U227" s="99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</row>
    <row r="228" spans="1:43" s="98" customFormat="1" ht="12.75">
      <c r="A228" s="100"/>
      <c r="B228" s="177"/>
      <c r="C228" s="100"/>
      <c r="D228" s="100"/>
      <c r="E228" s="100"/>
      <c r="F228" s="100"/>
      <c r="G228" s="111"/>
      <c r="H228" s="100"/>
      <c r="I228" s="100"/>
      <c r="J228" s="100"/>
      <c r="K228" s="100"/>
      <c r="L228" s="100"/>
      <c r="M228" s="100"/>
      <c r="N228" s="100"/>
      <c r="O228" s="100"/>
      <c r="P228" s="101"/>
      <c r="Q228" s="100"/>
      <c r="R228" s="102"/>
      <c r="T228" s="99"/>
      <c r="U228" s="99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</row>
    <row r="229" spans="1:43" s="98" customFormat="1" ht="12.75">
      <c r="A229" s="100"/>
      <c r="B229" s="177"/>
      <c r="C229" s="100"/>
      <c r="D229" s="100"/>
      <c r="E229" s="100"/>
      <c r="F229" s="100"/>
      <c r="G229" s="111"/>
      <c r="H229" s="100"/>
      <c r="I229" s="100"/>
      <c r="J229" s="100"/>
      <c r="K229" s="100"/>
      <c r="L229" s="100"/>
      <c r="M229" s="100"/>
      <c r="N229" s="100"/>
      <c r="O229" s="100"/>
      <c r="P229" s="101"/>
      <c r="Q229" s="100"/>
      <c r="R229" s="102"/>
      <c r="T229" s="99"/>
      <c r="U229" s="99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</row>
    <row r="230" spans="1:43" s="98" customFormat="1" ht="12.75">
      <c r="A230" s="100"/>
      <c r="B230" s="177"/>
      <c r="C230" s="100"/>
      <c r="D230" s="100"/>
      <c r="E230" s="100"/>
      <c r="F230" s="100"/>
      <c r="G230" s="111"/>
      <c r="H230" s="100"/>
      <c r="I230" s="100"/>
      <c r="J230" s="100"/>
      <c r="K230" s="100"/>
      <c r="L230" s="100"/>
      <c r="M230" s="100"/>
      <c r="N230" s="100"/>
      <c r="O230" s="100"/>
      <c r="P230" s="101"/>
      <c r="Q230" s="100"/>
      <c r="R230" s="102"/>
      <c r="T230" s="99"/>
      <c r="U230" s="99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</row>
    <row r="231" spans="1:43" s="98" customFormat="1" ht="12.75">
      <c r="A231" s="100"/>
      <c r="B231" s="177"/>
      <c r="C231" s="100"/>
      <c r="D231" s="100"/>
      <c r="E231" s="100"/>
      <c r="F231" s="100"/>
      <c r="G231" s="111"/>
      <c r="H231" s="100"/>
      <c r="I231" s="100"/>
      <c r="J231" s="100"/>
      <c r="K231" s="100"/>
      <c r="L231" s="100"/>
      <c r="M231" s="100"/>
      <c r="N231" s="100"/>
      <c r="O231" s="100"/>
      <c r="P231" s="101"/>
      <c r="Q231" s="100"/>
      <c r="R231" s="102"/>
      <c r="T231" s="99"/>
      <c r="U231" s="99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</row>
    <row r="232" spans="1:43" s="98" customFormat="1" ht="12.75">
      <c r="A232" s="100"/>
      <c r="B232" s="177"/>
      <c r="C232" s="100"/>
      <c r="D232" s="100"/>
      <c r="E232" s="100"/>
      <c r="F232" s="100"/>
      <c r="G232" s="111"/>
      <c r="H232" s="100"/>
      <c r="I232" s="100"/>
      <c r="J232" s="100"/>
      <c r="K232" s="100"/>
      <c r="L232" s="100"/>
      <c r="M232" s="100"/>
      <c r="N232" s="100"/>
      <c r="O232" s="100"/>
      <c r="P232" s="101"/>
      <c r="Q232" s="100"/>
      <c r="R232" s="102"/>
      <c r="T232" s="99"/>
      <c r="U232" s="99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</row>
    <row r="233" spans="1:43" s="98" customFormat="1" ht="12.75">
      <c r="A233" s="100"/>
      <c r="B233" s="177"/>
      <c r="C233" s="100"/>
      <c r="D233" s="100"/>
      <c r="E233" s="100"/>
      <c r="F233" s="100"/>
      <c r="G233" s="111"/>
      <c r="H233" s="100"/>
      <c r="I233" s="100"/>
      <c r="J233" s="100"/>
      <c r="K233" s="100"/>
      <c r="L233" s="100"/>
      <c r="M233" s="100"/>
      <c r="N233" s="100"/>
      <c r="O233" s="100"/>
      <c r="P233" s="101"/>
      <c r="Q233" s="100"/>
      <c r="R233" s="102"/>
      <c r="T233" s="99"/>
      <c r="U233" s="99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</row>
    <row r="234" spans="1:43" s="98" customFormat="1" ht="12.75">
      <c r="A234" s="100"/>
      <c r="B234" s="177"/>
      <c r="C234" s="100"/>
      <c r="D234" s="100"/>
      <c r="E234" s="100"/>
      <c r="F234" s="100"/>
      <c r="G234" s="111"/>
      <c r="H234" s="100"/>
      <c r="I234" s="100"/>
      <c r="J234" s="100"/>
      <c r="K234" s="100"/>
      <c r="L234" s="100"/>
      <c r="M234" s="100"/>
      <c r="N234" s="100"/>
      <c r="O234" s="100"/>
      <c r="P234" s="101"/>
      <c r="Q234" s="100"/>
      <c r="R234" s="102"/>
      <c r="T234" s="99"/>
      <c r="U234" s="99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</row>
    <row r="235" spans="1:43" s="98" customFormat="1" ht="12.75">
      <c r="A235" s="100"/>
      <c r="B235" s="177"/>
      <c r="C235" s="100"/>
      <c r="D235" s="100"/>
      <c r="E235" s="100"/>
      <c r="F235" s="100"/>
      <c r="G235" s="111"/>
      <c r="H235" s="100"/>
      <c r="I235" s="100"/>
      <c r="J235" s="100"/>
      <c r="K235" s="100"/>
      <c r="L235" s="100"/>
      <c r="M235" s="100"/>
      <c r="N235" s="100"/>
      <c r="O235" s="100"/>
      <c r="P235" s="101"/>
      <c r="Q235" s="100"/>
      <c r="R235" s="102"/>
      <c r="T235" s="99"/>
      <c r="U235" s="99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</row>
    <row r="236" spans="1:43" s="98" customFormat="1" ht="12.75">
      <c r="A236" s="100"/>
      <c r="B236" s="177"/>
      <c r="C236" s="100"/>
      <c r="D236" s="100"/>
      <c r="E236" s="100"/>
      <c r="F236" s="100"/>
      <c r="G236" s="111"/>
      <c r="H236" s="100"/>
      <c r="I236" s="100"/>
      <c r="J236" s="100"/>
      <c r="K236" s="100"/>
      <c r="L236" s="100"/>
      <c r="M236" s="100"/>
      <c r="N236" s="100"/>
      <c r="O236" s="100"/>
      <c r="P236" s="101"/>
      <c r="Q236" s="100"/>
      <c r="R236" s="102"/>
      <c r="T236" s="99"/>
      <c r="U236" s="99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</row>
    <row r="237" spans="1:43" s="98" customFormat="1" ht="12.75">
      <c r="A237" s="100"/>
      <c r="B237" s="177"/>
      <c r="C237" s="100"/>
      <c r="D237" s="100"/>
      <c r="E237" s="100"/>
      <c r="F237" s="100"/>
      <c r="G237" s="111"/>
      <c r="H237" s="100"/>
      <c r="I237" s="100"/>
      <c r="J237" s="100"/>
      <c r="K237" s="100"/>
      <c r="L237" s="100"/>
      <c r="M237" s="100"/>
      <c r="N237" s="100"/>
      <c r="O237" s="100"/>
      <c r="P237" s="101"/>
      <c r="Q237" s="100"/>
      <c r="R237" s="102"/>
      <c r="T237" s="99"/>
      <c r="U237" s="99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</row>
    <row r="238" spans="1:43" s="98" customFormat="1" ht="12.75">
      <c r="A238" s="100"/>
      <c r="B238" s="177"/>
      <c r="C238" s="100"/>
      <c r="D238" s="100"/>
      <c r="E238" s="100"/>
      <c r="F238" s="100"/>
      <c r="G238" s="111"/>
      <c r="H238" s="100"/>
      <c r="I238" s="100"/>
      <c r="J238" s="100"/>
      <c r="K238" s="100"/>
      <c r="L238" s="100"/>
      <c r="M238" s="100"/>
      <c r="N238" s="100"/>
      <c r="O238" s="100"/>
      <c r="P238" s="101"/>
      <c r="Q238" s="100"/>
      <c r="R238" s="102"/>
      <c r="T238" s="99"/>
      <c r="U238" s="99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</row>
    <row r="239" spans="1:43" s="98" customFormat="1" ht="12.75">
      <c r="A239" s="100"/>
      <c r="B239" s="177"/>
      <c r="C239" s="100"/>
      <c r="D239" s="100"/>
      <c r="E239" s="100"/>
      <c r="F239" s="100"/>
      <c r="G239" s="111"/>
      <c r="H239" s="100"/>
      <c r="I239" s="100"/>
      <c r="J239" s="100"/>
      <c r="K239" s="100"/>
      <c r="L239" s="100"/>
      <c r="M239" s="100"/>
      <c r="N239" s="100"/>
      <c r="O239" s="100"/>
      <c r="P239" s="101"/>
      <c r="Q239" s="100"/>
      <c r="R239" s="102"/>
      <c r="T239" s="99"/>
      <c r="U239" s="99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</row>
    <row r="240" spans="1:43" s="98" customFormat="1" ht="12.75">
      <c r="A240" s="100"/>
      <c r="B240" s="177"/>
      <c r="C240" s="100"/>
      <c r="D240" s="100"/>
      <c r="E240" s="100"/>
      <c r="F240" s="100"/>
      <c r="G240" s="111"/>
      <c r="H240" s="100"/>
      <c r="I240" s="100"/>
      <c r="J240" s="100"/>
      <c r="K240" s="100"/>
      <c r="L240" s="100"/>
      <c r="M240" s="100"/>
      <c r="N240" s="100"/>
      <c r="O240" s="100"/>
      <c r="P240" s="101"/>
      <c r="Q240" s="100"/>
      <c r="R240" s="102"/>
      <c r="T240" s="99"/>
      <c r="U240" s="99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</row>
    <row r="241" spans="1:43" s="98" customFormat="1" ht="12.75">
      <c r="A241" s="100"/>
      <c r="B241" s="177"/>
      <c r="C241" s="100"/>
      <c r="D241" s="100"/>
      <c r="E241" s="100"/>
      <c r="F241" s="100"/>
      <c r="G241" s="111"/>
      <c r="H241" s="100"/>
      <c r="I241" s="100"/>
      <c r="J241" s="100"/>
      <c r="K241" s="100"/>
      <c r="L241" s="100"/>
      <c r="M241" s="100"/>
      <c r="N241" s="100"/>
      <c r="O241" s="100"/>
      <c r="P241" s="101"/>
      <c r="Q241" s="100"/>
      <c r="R241" s="102"/>
      <c r="T241" s="99"/>
      <c r="U241" s="99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</row>
    <row r="242" spans="1:43" s="98" customFormat="1" ht="12.75">
      <c r="A242" s="100"/>
      <c r="B242" s="177"/>
      <c r="C242" s="100"/>
      <c r="D242" s="100"/>
      <c r="E242" s="100"/>
      <c r="F242" s="100"/>
      <c r="G242" s="111"/>
      <c r="H242" s="100"/>
      <c r="I242" s="100"/>
      <c r="J242" s="100"/>
      <c r="K242" s="100"/>
      <c r="L242" s="100"/>
      <c r="M242" s="100"/>
      <c r="N242" s="100"/>
      <c r="O242" s="100"/>
      <c r="P242" s="101"/>
      <c r="Q242" s="100"/>
      <c r="R242" s="102"/>
      <c r="T242" s="99"/>
      <c r="U242" s="99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</row>
    <row r="243" spans="1:43" s="98" customFormat="1" ht="12.75">
      <c r="A243" s="100"/>
      <c r="B243" s="177"/>
      <c r="C243" s="100"/>
      <c r="D243" s="100"/>
      <c r="E243" s="100"/>
      <c r="F243" s="100"/>
      <c r="G243" s="111"/>
      <c r="H243" s="100"/>
      <c r="I243" s="100"/>
      <c r="J243" s="100"/>
      <c r="K243" s="100"/>
      <c r="L243" s="100"/>
      <c r="M243" s="100"/>
      <c r="N243" s="100"/>
      <c r="O243" s="100"/>
      <c r="P243" s="101"/>
      <c r="Q243" s="100"/>
      <c r="R243" s="102"/>
      <c r="T243" s="99"/>
      <c r="U243" s="99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</row>
    <row r="244" spans="1:43" s="98" customFormat="1" ht="12.75">
      <c r="A244" s="100"/>
      <c r="B244" s="177"/>
      <c r="C244" s="100"/>
      <c r="D244" s="100"/>
      <c r="E244" s="100"/>
      <c r="F244" s="100"/>
      <c r="G244" s="111"/>
      <c r="H244" s="100"/>
      <c r="I244" s="100"/>
      <c r="J244" s="100"/>
      <c r="K244" s="100"/>
      <c r="L244" s="100"/>
      <c r="M244" s="100"/>
      <c r="N244" s="100"/>
      <c r="O244" s="100"/>
      <c r="P244" s="101"/>
      <c r="Q244" s="100"/>
      <c r="R244" s="102"/>
      <c r="T244" s="99"/>
      <c r="U244" s="99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</row>
    <row r="245" spans="1:43" s="98" customFormat="1" ht="12.75">
      <c r="A245" s="100"/>
      <c r="B245" s="177"/>
      <c r="C245" s="100"/>
      <c r="D245" s="100"/>
      <c r="E245" s="100"/>
      <c r="F245" s="100"/>
      <c r="G245" s="111"/>
      <c r="H245" s="100"/>
      <c r="I245" s="100"/>
      <c r="J245" s="100"/>
      <c r="K245" s="100"/>
      <c r="L245" s="100"/>
      <c r="M245" s="100"/>
      <c r="N245" s="100"/>
      <c r="O245" s="100"/>
      <c r="P245" s="101"/>
      <c r="Q245" s="100"/>
      <c r="R245" s="102"/>
      <c r="T245" s="99"/>
      <c r="U245" s="99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</row>
    <row r="246" spans="1:43" s="98" customFormat="1" ht="12.75">
      <c r="A246" s="100"/>
      <c r="B246" s="177"/>
      <c r="C246" s="100"/>
      <c r="D246" s="100"/>
      <c r="E246" s="100"/>
      <c r="F246" s="100"/>
      <c r="G246" s="111"/>
      <c r="H246" s="100"/>
      <c r="I246" s="100"/>
      <c r="J246" s="100"/>
      <c r="K246" s="100"/>
      <c r="L246" s="100"/>
      <c r="M246" s="100"/>
      <c r="N246" s="100"/>
      <c r="O246" s="100"/>
      <c r="P246" s="101"/>
      <c r="Q246" s="100"/>
      <c r="R246" s="102"/>
      <c r="T246" s="99"/>
      <c r="U246" s="99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</row>
    <row r="247" spans="1:43" s="98" customFormat="1" ht="12.75">
      <c r="A247" s="100"/>
      <c r="B247" s="177"/>
      <c r="C247" s="100"/>
      <c r="D247" s="100"/>
      <c r="E247" s="100"/>
      <c r="F247" s="100"/>
      <c r="G247" s="111"/>
      <c r="H247" s="100"/>
      <c r="I247" s="100"/>
      <c r="J247" s="100"/>
      <c r="K247" s="100"/>
      <c r="L247" s="100"/>
      <c r="M247" s="100"/>
      <c r="N247" s="100"/>
      <c r="O247" s="100"/>
      <c r="P247" s="101"/>
      <c r="Q247" s="100"/>
      <c r="R247" s="102"/>
      <c r="T247" s="99"/>
      <c r="U247" s="99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</row>
    <row r="248" spans="1:43" s="98" customFormat="1" ht="12.75">
      <c r="A248" s="100"/>
      <c r="B248" s="177"/>
      <c r="C248" s="100"/>
      <c r="D248" s="100"/>
      <c r="E248" s="100"/>
      <c r="F248" s="100"/>
      <c r="G248" s="111"/>
      <c r="H248" s="100"/>
      <c r="I248" s="100"/>
      <c r="J248" s="100"/>
      <c r="K248" s="100"/>
      <c r="L248" s="100"/>
      <c r="M248" s="100"/>
      <c r="N248" s="100"/>
      <c r="O248" s="100"/>
      <c r="P248" s="101"/>
      <c r="Q248" s="100"/>
      <c r="R248" s="102"/>
      <c r="T248" s="99"/>
      <c r="U248" s="99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</row>
    <row r="249" spans="1:43" s="98" customFormat="1" ht="12.75">
      <c r="A249" s="100"/>
      <c r="B249" s="177"/>
      <c r="C249" s="100"/>
      <c r="D249" s="100"/>
      <c r="E249" s="100"/>
      <c r="F249" s="100"/>
      <c r="G249" s="111"/>
      <c r="H249" s="100"/>
      <c r="I249" s="100"/>
      <c r="J249" s="100"/>
      <c r="K249" s="100"/>
      <c r="L249" s="100"/>
      <c r="M249" s="100"/>
      <c r="N249" s="100"/>
      <c r="O249" s="100"/>
      <c r="P249" s="101"/>
      <c r="Q249" s="100"/>
      <c r="R249" s="102"/>
      <c r="T249" s="99"/>
      <c r="U249" s="99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</row>
    <row r="250" spans="1:43" s="98" customFormat="1" ht="12.75">
      <c r="A250" s="100"/>
      <c r="B250" s="177"/>
      <c r="C250" s="100"/>
      <c r="D250" s="100"/>
      <c r="E250" s="100"/>
      <c r="F250" s="100"/>
      <c r="G250" s="111"/>
      <c r="H250" s="100"/>
      <c r="I250" s="100"/>
      <c r="J250" s="100"/>
      <c r="K250" s="100"/>
      <c r="L250" s="100"/>
      <c r="M250" s="100"/>
      <c r="N250" s="100"/>
      <c r="O250" s="100"/>
      <c r="P250" s="101"/>
      <c r="Q250" s="100"/>
      <c r="R250" s="102"/>
      <c r="T250" s="99"/>
      <c r="U250" s="99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</row>
    <row r="251" spans="1:43" s="98" customFormat="1" ht="12.75">
      <c r="A251" s="100"/>
      <c r="B251" s="177"/>
      <c r="C251" s="100"/>
      <c r="D251" s="100"/>
      <c r="E251" s="100"/>
      <c r="F251" s="100"/>
      <c r="G251" s="111"/>
      <c r="H251" s="100"/>
      <c r="I251" s="100"/>
      <c r="J251" s="100"/>
      <c r="K251" s="100"/>
      <c r="L251" s="100"/>
      <c r="M251" s="100"/>
      <c r="N251" s="100"/>
      <c r="O251" s="100"/>
      <c r="P251" s="101"/>
      <c r="Q251" s="100"/>
      <c r="R251" s="102"/>
      <c r="T251" s="99"/>
      <c r="U251" s="99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</row>
    <row r="252" spans="1:43" s="98" customFormat="1" ht="12.75">
      <c r="A252" s="100"/>
      <c r="B252" s="177"/>
      <c r="C252" s="100"/>
      <c r="D252" s="100"/>
      <c r="E252" s="100"/>
      <c r="F252" s="100"/>
      <c r="G252" s="111"/>
      <c r="H252" s="100"/>
      <c r="I252" s="100"/>
      <c r="J252" s="100"/>
      <c r="K252" s="100"/>
      <c r="L252" s="100"/>
      <c r="M252" s="100"/>
      <c r="N252" s="100"/>
      <c r="O252" s="100"/>
      <c r="P252" s="101"/>
      <c r="Q252" s="100"/>
      <c r="R252" s="102"/>
      <c r="T252" s="99"/>
      <c r="U252" s="99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</row>
    <row r="253" spans="1:43" s="98" customFormat="1" ht="12.75">
      <c r="A253" s="100"/>
      <c r="B253" s="177"/>
      <c r="C253" s="100"/>
      <c r="D253" s="100"/>
      <c r="E253" s="100"/>
      <c r="F253" s="100"/>
      <c r="G253" s="111"/>
      <c r="H253" s="100"/>
      <c r="I253" s="100"/>
      <c r="J253" s="100"/>
      <c r="K253" s="100"/>
      <c r="L253" s="100"/>
      <c r="M253" s="100"/>
      <c r="N253" s="100"/>
      <c r="O253" s="100"/>
      <c r="P253" s="101"/>
      <c r="Q253" s="100"/>
      <c r="R253" s="102"/>
      <c r="T253" s="99"/>
      <c r="U253" s="99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</row>
    <row r="254" spans="1:43" s="98" customFormat="1" ht="12.75">
      <c r="A254" s="100"/>
      <c r="B254" s="177"/>
      <c r="C254" s="100"/>
      <c r="D254" s="100"/>
      <c r="E254" s="100"/>
      <c r="F254" s="100"/>
      <c r="G254" s="111"/>
      <c r="H254" s="100"/>
      <c r="I254" s="100"/>
      <c r="J254" s="100"/>
      <c r="K254" s="100"/>
      <c r="L254" s="100"/>
      <c r="M254" s="100"/>
      <c r="N254" s="100"/>
      <c r="O254" s="100"/>
      <c r="P254" s="101"/>
      <c r="Q254" s="100"/>
      <c r="R254" s="102"/>
      <c r="T254" s="99"/>
      <c r="U254" s="99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</row>
    <row r="255" spans="1:43" s="98" customFormat="1" ht="12.75">
      <c r="A255" s="100"/>
      <c r="B255" s="177"/>
      <c r="C255" s="100"/>
      <c r="D255" s="100"/>
      <c r="E255" s="100"/>
      <c r="F255" s="100"/>
      <c r="G255" s="111"/>
      <c r="H255" s="100"/>
      <c r="I255" s="100"/>
      <c r="J255" s="100"/>
      <c r="K255" s="100"/>
      <c r="L255" s="100"/>
      <c r="M255" s="100"/>
      <c r="N255" s="100"/>
      <c r="O255" s="100"/>
      <c r="P255" s="101"/>
      <c r="Q255" s="100"/>
      <c r="R255" s="102"/>
      <c r="T255" s="99"/>
      <c r="U255" s="99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</row>
    <row r="256" spans="1:43" s="98" customFormat="1" ht="12.75">
      <c r="A256" s="100"/>
      <c r="B256" s="177"/>
      <c r="C256" s="100"/>
      <c r="D256" s="100"/>
      <c r="E256" s="100"/>
      <c r="F256" s="100"/>
      <c r="G256" s="111"/>
      <c r="H256" s="100"/>
      <c r="I256" s="100"/>
      <c r="J256" s="100"/>
      <c r="K256" s="100"/>
      <c r="L256" s="100"/>
      <c r="M256" s="100"/>
      <c r="N256" s="100"/>
      <c r="O256" s="100"/>
      <c r="P256" s="101"/>
      <c r="Q256" s="100"/>
      <c r="R256" s="102"/>
      <c r="T256" s="99"/>
      <c r="U256" s="99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</row>
    <row r="257" spans="1:43" s="98" customFormat="1" ht="12.75">
      <c r="A257" s="100"/>
      <c r="B257" s="177"/>
      <c r="C257" s="100"/>
      <c r="D257" s="100"/>
      <c r="E257" s="100"/>
      <c r="F257" s="100"/>
      <c r="G257" s="111"/>
      <c r="H257" s="100"/>
      <c r="I257" s="100"/>
      <c r="J257" s="100"/>
      <c r="K257" s="100"/>
      <c r="L257" s="100"/>
      <c r="M257" s="100"/>
      <c r="N257" s="100"/>
      <c r="O257" s="100"/>
      <c r="P257" s="101"/>
      <c r="Q257" s="100"/>
      <c r="R257" s="102"/>
      <c r="T257" s="99"/>
      <c r="U257" s="99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</row>
    <row r="258" spans="1:43" s="98" customFormat="1" ht="12.75">
      <c r="A258" s="100"/>
      <c r="B258" s="177"/>
      <c r="C258" s="100"/>
      <c r="D258" s="100"/>
      <c r="E258" s="100"/>
      <c r="F258" s="100"/>
      <c r="G258" s="111"/>
      <c r="H258" s="100"/>
      <c r="I258" s="100"/>
      <c r="J258" s="100"/>
      <c r="K258" s="100"/>
      <c r="L258" s="100"/>
      <c r="M258" s="100"/>
      <c r="N258" s="100"/>
      <c r="O258" s="100"/>
      <c r="P258" s="101"/>
      <c r="Q258" s="100"/>
      <c r="R258" s="102"/>
      <c r="T258" s="99"/>
      <c r="U258" s="99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</row>
    <row r="259" spans="1:43" s="98" customFormat="1" ht="12.75">
      <c r="A259" s="100"/>
      <c r="B259" s="177"/>
      <c r="C259" s="100"/>
      <c r="D259" s="100"/>
      <c r="E259" s="100"/>
      <c r="F259" s="100"/>
      <c r="G259" s="111"/>
      <c r="H259" s="100"/>
      <c r="I259" s="100"/>
      <c r="J259" s="100"/>
      <c r="K259" s="100"/>
      <c r="L259" s="100"/>
      <c r="M259" s="100"/>
      <c r="N259" s="100"/>
      <c r="O259" s="100"/>
      <c r="P259" s="101"/>
      <c r="Q259" s="100"/>
      <c r="R259" s="102"/>
      <c r="T259" s="99"/>
      <c r="U259" s="99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</row>
    <row r="260" spans="1:43" s="98" customFormat="1" ht="12.75">
      <c r="A260" s="100"/>
      <c r="B260" s="177"/>
      <c r="C260" s="100"/>
      <c r="D260" s="100"/>
      <c r="E260" s="100"/>
      <c r="F260" s="100"/>
      <c r="G260" s="111"/>
      <c r="H260" s="100"/>
      <c r="I260" s="100"/>
      <c r="J260" s="100"/>
      <c r="K260" s="100"/>
      <c r="L260" s="100"/>
      <c r="M260" s="100"/>
      <c r="N260" s="100"/>
      <c r="O260" s="100"/>
      <c r="P260" s="101"/>
      <c r="Q260" s="100"/>
      <c r="R260" s="102"/>
      <c r="T260" s="99"/>
      <c r="U260" s="99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</row>
    <row r="261" spans="1:43" s="98" customFormat="1" ht="12.75">
      <c r="A261" s="100"/>
      <c r="B261" s="177"/>
      <c r="C261" s="100"/>
      <c r="D261" s="100"/>
      <c r="E261" s="100"/>
      <c r="F261" s="100"/>
      <c r="G261" s="111"/>
      <c r="H261" s="100"/>
      <c r="I261" s="100"/>
      <c r="J261" s="100"/>
      <c r="K261" s="100"/>
      <c r="L261" s="100"/>
      <c r="M261" s="100"/>
      <c r="N261" s="100"/>
      <c r="O261" s="100"/>
      <c r="P261" s="101"/>
      <c r="Q261" s="100"/>
      <c r="R261" s="102"/>
      <c r="T261" s="99"/>
      <c r="U261" s="99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</row>
    <row r="262" spans="1:43" s="98" customFormat="1" ht="12.75">
      <c r="A262" s="100"/>
      <c r="B262" s="177"/>
      <c r="C262" s="100"/>
      <c r="D262" s="100"/>
      <c r="E262" s="100"/>
      <c r="F262" s="100"/>
      <c r="G262" s="111"/>
      <c r="H262" s="100"/>
      <c r="I262" s="100"/>
      <c r="J262" s="100"/>
      <c r="K262" s="100"/>
      <c r="L262" s="100"/>
      <c r="M262" s="100"/>
      <c r="N262" s="100"/>
      <c r="O262" s="100"/>
      <c r="P262" s="101"/>
      <c r="Q262" s="100"/>
      <c r="R262" s="102"/>
      <c r="T262" s="99"/>
      <c r="U262" s="99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</row>
    <row r="263" spans="1:43" s="98" customFormat="1" ht="12.75">
      <c r="A263" s="100"/>
      <c r="B263" s="177"/>
      <c r="C263" s="100"/>
      <c r="D263" s="100"/>
      <c r="E263" s="100"/>
      <c r="F263" s="100"/>
      <c r="G263" s="111"/>
      <c r="H263" s="100"/>
      <c r="I263" s="100"/>
      <c r="J263" s="100"/>
      <c r="K263" s="100"/>
      <c r="L263" s="100"/>
      <c r="M263" s="100"/>
      <c r="N263" s="100"/>
      <c r="O263" s="100"/>
      <c r="P263" s="101"/>
      <c r="Q263" s="100"/>
      <c r="R263" s="102"/>
      <c r="T263" s="99"/>
      <c r="U263" s="99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</row>
    <row r="264" spans="1:43" s="98" customFormat="1" ht="12.75">
      <c r="A264" s="100"/>
      <c r="B264" s="177"/>
      <c r="C264" s="100"/>
      <c r="D264" s="100"/>
      <c r="E264" s="100"/>
      <c r="F264" s="100"/>
      <c r="G264" s="111"/>
      <c r="H264" s="100"/>
      <c r="I264" s="100"/>
      <c r="J264" s="100"/>
      <c r="K264" s="100"/>
      <c r="L264" s="100"/>
      <c r="M264" s="100"/>
      <c r="N264" s="100"/>
      <c r="O264" s="100"/>
      <c r="P264" s="101"/>
      <c r="Q264" s="100"/>
      <c r="R264" s="102"/>
      <c r="T264" s="99"/>
      <c r="U264" s="99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</row>
    <row r="265" spans="1:43" s="98" customFormat="1" ht="12.75">
      <c r="A265" s="100"/>
      <c r="B265" s="177"/>
      <c r="C265" s="100"/>
      <c r="D265" s="100"/>
      <c r="E265" s="100"/>
      <c r="F265" s="100"/>
      <c r="G265" s="111"/>
      <c r="H265" s="100"/>
      <c r="I265" s="100"/>
      <c r="J265" s="100"/>
      <c r="K265" s="100"/>
      <c r="L265" s="100"/>
      <c r="M265" s="100"/>
      <c r="N265" s="100"/>
      <c r="O265" s="100"/>
      <c r="P265" s="101"/>
      <c r="Q265" s="100"/>
      <c r="R265" s="102"/>
      <c r="T265" s="99"/>
      <c r="U265" s="99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</row>
    <row r="266" spans="1:43" s="98" customFormat="1" ht="12.75">
      <c r="A266" s="100"/>
      <c r="B266" s="177"/>
      <c r="C266" s="100"/>
      <c r="D266" s="100"/>
      <c r="E266" s="100"/>
      <c r="F266" s="100"/>
      <c r="G266" s="111"/>
      <c r="H266" s="100"/>
      <c r="I266" s="100"/>
      <c r="J266" s="100"/>
      <c r="K266" s="100"/>
      <c r="L266" s="100"/>
      <c r="M266" s="100"/>
      <c r="N266" s="100"/>
      <c r="O266" s="100"/>
      <c r="P266" s="101"/>
      <c r="Q266" s="100"/>
      <c r="R266" s="102"/>
      <c r="T266" s="99"/>
      <c r="U266" s="99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</row>
    <row r="267" spans="1:43" s="98" customFormat="1" ht="12.75">
      <c r="A267" s="100"/>
      <c r="B267" s="177"/>
      <c r="C267" s="100"/>
      <c r="D267" s="100"/>
      <c r="E267" s="100"/>
      <c r="F267" s="100"/>
      <c r="G267" s="111"/>
      <c r="H267" s="100"/>
      <c r="I267" s="100"/>
      <c r="J267" s="100"/>
      <c r="K267" s="100"/>
      <c r="L267" s="100"/>
      <c r="M267" s="100"/>
      <c r="N267" s="100"/>
      <c r="O267" s="100"/>
      <c r="P267" s="101"/>
      <c r="Q267" s="100"/>
      <c r="R267" s="102"/>
      <c r="T267" s="99"/>
      <c r="U267" s="99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</row>
    <row r="268" spans="1:43" s="98" customFormat="1" ht="12.75">
      <c r="A268" s="100"/>
      <c r="B268" s="177"/>
      <c r="C268" s="100"/>
      <c r="D268" s="100"/>
      <c r="E268" s="100"/>
      <c r="F268" s="100"/>
      <c r="G268" s="111"/>
      <c r="H268" s="100"/>
      <c r="I268" s="100"/>
      <c r="J268" s="100"/>
      <c r="K268" s="100"/>
      <c r="L268" s="100"/>
      <c r="M268" s="100"/>
      <c r="N268" s="100"/>
      <c r="O268" s="100"/>
      <c r="P268" s="101"/>
      <c r="Q268" s="100"/>
      <c r="R268" s="102"/>
      <c r="T268" s="99"/>
      <c r="U268" s="99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</row>
    <row r="269" spans="1:43" s="98" customFormat="1" ht="12.75">
      <c r="A269" s="100"/>
      <c r="B269" s="177"/>
      <c r="C269" s="100"/>
      <c r="D269" s="100"/>
      <c r="E269" s="100"/>
      <c r="F269" s="100"/>
      <c r="G269" s="111"/>
      <c r="H269" s="100"/>
      <c r="I269" s="100"/>
      <c r="J269" s="100"/>
      <c r="K269" s="100"/>
      <c r="L269" s="100"/>
      <c r="M269" s="100"/>
      <c r="N269" s="100"/>
      <c r="O269" s="100"/>
      <c r="P269" s="101"/>
      <c r="Q269" s="100"/>
      <c r="R269" s="102"/>
      <c r="T269" s="99"/>
      <c r="U269" s="99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</row>
    <row r="270" spans="1:43" s="98" customFormat="1" ht="12.75">
      <c r="A270" s="100"/>
      <c r="B270" s="177"/>
      <c r="C270" s="100"/>
      <c r="D270" s="100"/>
      <c r="E270" s="100"/>
      <c r="F270" s="100"/>
      <c r="G270" s="111"/>
      <c r="H270" s="100"/>
      <c r="I270" s="100"/>
      <c r="J270" s="100"/>
      <c r="K270" s="100"/>
      <c r="L270" s="100"/>
      <c r="M270" s="100"/>
      <c r="N270" s="100"/>
      <c r="O270" s="100"/>
      <c r="P270" s="101"/>
      <c r="Q270" s="100"/>
      <c r="R270" s="102"/>
      <c r="T270" s="99"/>
      <c r="U270" s="99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</row>
    <row r="271" spans="1:43" s="98" customFormat="1" ht="12.75">
      <c r="A271" s="100"/>
      <c r="B271" s="177"/>
      <c r="C271" s="100"/>
      <c r="D271" s="100"/>
      <c r="E271" s="100"/>
      <c r="F271" s="100"/>
      <c r="G271" s="111"/>
      <c r="H271" s="100"/>
      <c r="I271" s="100"/>
      <c r="J271" s="100"/>
      <c r="K271" s="100"/>
      <c r="L271" s="100"/>
      <c r="M271" s="100"/>
      <c r="N271" s="100"/>
      <c r="O271" s="100"/>
      <c r="P271" s="101"/>
      <c r="Q271" s="100"/>
      <c r="R271" s="102"/>
      <c r="T271" s="99"/>
      <c r="U271" s="99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</row>
    <row r="272" spans="1:43" s="98" customFormat="1" ht="12.75">
      <c r="A272" s="100"/>
      <c r="B272" s="177"/>
      <c r="C272" s="100"/>
      <c r="D272" s="100"/>
      <c r="E272" s="100"/>
      <c r="F272" s="100"/>
      <c r="G272" s="111"/>
      <c r="H272" s="100"/>
      <c r="I272" s="100"/>
      <c r="J272" s="100"/>
      <c r="K272" s="100"/>
      <c r="L272" s="100"/>
      <c r="M272" s="100"/>
      <c r="N272" s="100"/>
      <c r="O272" s="100"/>
      <c r="P272" s="101"/>
      <c r="Q272" s="100"/>
      <c r="R272" s="102"/>
      <c r="T272" s="99"/>
      <c r="U272" s="99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</row>
    <row r="273" spans="1:43" s="98" customFormat="1" ht="12.75">
      <c r="A273" s="100"/>
      <c r="B273" s="177"/>
      <c r="C273" s="100"/>
      <c r="D273" s="100"/>
      <c r="E273" s="100"/>
      <c r="F273" s="100"/>
      <c r="G273" s="111"/>
      <c r="H273" s="100"/>
      <c r="I273" s="100"/>
      <c r="J273" s="100"/>
      <c r="K273" s="100"/>
      <c r="L273" s="100"/>
      <c r="M273" s="100"/>
      <c r="N273" s="100"/>
      <c r="O273" s="100"/>
      <c r="P273" s="101"/>
      <c r="Q273" s="100"/>
      <c r="R273" s="102"/>
      <c r="T273" s="99"/>
      <c r="U273" s="99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</row>
    <row r="274" spans="1:43" s="98" customFormat="1" ht="12.75">
      <c r="A274" s="100"/>
      <c r="B274" s="177"/>
      <c r="C274" s="100"/>
      <c r="D274" s="100"/>
      <c r="E274" s="100"/>
      <c r="F274" s="100"/>
      <c r="G274" s="111"/>
      <c r="H274" s="100"/>
      <c r="I274" s="100"/>
      <c r="J274" s="100"/>
      <c r="K274" s="100"/>
      <c r="L274" s="100"/>
      <c r="M274" s="100"/>
      <c r="N274" s="100"/>
      <c r="O274" s="100"/>
      <c r="P274" s="101"/>
      <c r="Q274" s="100"/>
      <c r="R274" s="102"/>
      <c r="T274" s="99"/>
      <c r="U274" s="99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</row>
    <row r="275" spans="1:43" s="98" customFormat="1" ht="12.75">
      <c r="A275" s="100"/>
      <c r="B275" s="177"/>
      <c r="C275" s="100"/>
      <c r="D275" s="100"/>
      <c r="E275" s="100"/>
      <c r="F275" s="100"/>
      <c r="G275" s="111"/>
      <c r="H275" s="100"/>
      <c r="I275" s="100"/>
      <c r="J275" s="100"/>
      <c r="K275" s="100"/>
      <c r="L275" s="100"/>
      <c r="M275" s="100"/>
      <c r="N275" s="100"/>
      <c r="O275" s="100"/>
      <c r="P275" s="101"/>
      <c r="Q275" s="100"/>
      <c r="R275" s="102"/>
      <c r="T275" s="99"/>
      <c r="U275" s="99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</row>
    <row r="276" spans="1:43" s="98" customFormat="1" ht="12.75">
      <c r="A276" s="100"/>
      <c r="B276" s="177"/>
      <c r="C276" s="100"/>
      <c r="D276" s="100"/>
      <c r="E276" s="100"/>
      <c r="F276" s="100"/>
      <c r="G276" s="111"/>
      <c r="H276" s="100"/>
      <c r="I276" s="100"/>
      <c r="J276" s="100"/>
      <c r="K276" s="100"/>
      <c r="L276" s="100"/>
      <c r="M276" s="100"/>
      <c r="N276" s="100"/>
      <c r="O276" s="100"/>
      <c r="P276" s="101"/>
      <c r="Q276" s="100"/>
      <c r="R276" s="102"/>
      <c r="T276" s="99"/>
      <c r="U276" s="99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</row>
    <row r="277" spans="1:43" s="98" customFormat="1" ht="12.75">
      <c r="A277" s="100"/>
      <c r="B277" s="177"/>
      <c r="C277" s="100"/>
      <c r="D277" s="100"/>
      <c r="E277" s="100"/>
      <c r="F277" s="100"/>
      <c r="G277" s="111"/>
      <c r="H277" s="100"/>
      <c r="I277" s="100"/>
      <c r="J277" s="100"/>
      <c r="K277" s="100"/>
      <c r="L277" s="100"/>
      <c r="M277" s="100"/>
      <c r="N277" s="100"/>
      <c r="O277" s="100"/>
      <c r="P277" s="101"/>
      <c r="Q277" s="100"/>
      <c r="R277" s="102"/>
      <c r="T277" s="99"/>
      <c r="U277" s="99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</row>
    <row r="278" spans="1:43" s="98" customFormat="1" ht="12.75">
      <c r="A278" s="100"/>
      <c r="B278" s="177"/>
      <c r="C278" s="100"/>
      <c r="D278" s="100"/>
      <c r="E278" s="100"/>
      <c r="F278" s="100"/>
      <c r="G278" s="111"/>
      <c r="H278" s="100"/>
      <c r="I278" s="100"/>
      <c r="J278" s="100"/>
      <c r="K278" s="100"/>
      <c r="L278" s="100"/>
      <c r="M278" s="100"/>
      <c r="N278" s="100"/>
      <c r="O278" s="100"/>
      <c r="P278" s="101"/>
      <c r="Q278" s="100"/>
      <c r="R278" s="102"/>
      <c r="T278" s="99"/>
      <c r="U278" s="99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</row>
    <row r="279" spans="1:43" s="98" customFormat="1" ht="12.75">
      <c r="A279" s="100"/>
      <c r="B279" s="177"/>
      <c r="C279" s="100"/>
      <c r="D279" s="100"/>
      <c r="E279" s="100"/>
      <c r="F279" s="100"/>
      <c r="G279" s="111"/>
      <c r="H279" s="100"/>
      <c r="I279" s="100"/>
      <c r="J279" s="100"/>
      <c r="K279" s="100"/>
      <c r="L279" s="100"/>
      <c r="M279" s="100"/>
      <c r="N279" s="100"/>
      <c r="O279" s="100"/>
      <c r="P279" s="101"/>
      <c r="Q279" s="100"/>
      <c r="R279" s="102"/>
      <c r="T279" s="99"/>
      <c r="U279" s="99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</row>
    <row r="280" spans="1:43" s="98" customFormat="1" ht="12.75">
      <c r="A280" s="100"/>
      <c r="B280" s="177"/>
      <c r="C280" s="100"/>
      <c r="D280" s="100"/>
      <c r="E280" s="100"/>
      <c r="F280" s="100"/>
      <c r="G280" s="111"/>
      <c r="H280" s="100"/>
      <c r="I280" s="100"/>
      <c r="J280" s="100"/>
      <c r="K280" s="100"/>
      <c r="L280" s="100"/>
      <c r="M280" s="100"/>
      <c r="N280" s="100"/>
      <c r="O280" s="100"/>
      <c r="P280" s="101"/>
      <c r="Q280" s="100"/>
      <c r="R280" s="102"/>
      <c r="T280" s="99"/>
      <c r="U280" s="99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</row>
    <row r="281" spans="1:43" s="98" customFormat="1" ht="12.75">
      <c r="A281" s="100"/>
      <c r="B281" s="177"/>
      <c r="C281" s="100"/>
      <c r="D281" s="100"/>
      <c r="E281" s="100"/>
      <c r="F281" s="100"/>
      <c r="G281" s="111"/>
      <c r="H281" s="100"/>
      <c r="I281" s="100"/>
      <c r="J281" s="100"/>
      <c r="K281" s="100"/>
      <c r="L281" s="100"/>
      <c r="M281" s="100"/>
      <c r="N281" s="100"/>
      <c r="O281" s="100"/>
      <c r="P281" s="101"/>
      <c r="Q281" s="100"/>
      <c r="R281" s="102"/>
      <c r="T281" s="99"/>
      <c r="U281" s="99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</row>
    <row r="282" spans="1:43" s="98" customFormat="1" ht="12.75">
      <c r="A282" s="100"/>
      <c r="B282" s="177"/>
      <c r="C282" s="100"/>
      <c r="D282" s="100"/>
      <c r="E282" s="100"/>
      <c r="F282" s="100"/>
      <c r="G282" s="111"/>
      <c r="H282" s="100"/>
      <c r="I282" s="100"/>
      <c r="J282" s="100"/>
      <c r="K282" s="100"/>
      <c r="L282" s="100"/>
      <c r="M282" s="100"/>
      <c r="N282" s="100"/>
      <c r="O282" s="100"/>
      <c r="P282" s="101"/>
      <c r="Q282" s="100"/>
      <c r="R282" s="102"/>
      <c r="T282" s="99"/>
      <c r="U282" s="99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</row>
    <row r="283" spans="1:43" s="98" customFormat="1" ht="12.75">
      <c r="A283" s="100"/>
      <c r="B283" s="177"/>
      <c r="C283" s="100"/>
      <c r="D283" s="100"/>
      <c r="E283" s="100"/>
      <c r="F283" s="100"/>
      <c r="G283" s="111"/>
      <c r="H283" s="100"/>
      <c r="I283" s="100"/>
      <c r="J283" s="100"/>
      <c r="K283" s="100"/>
      <c r="L283" s="100"/>
      <c r="M283" s="100"/>
      <c r="N283" s="100"/>
      <c r="O283" s="100"/>
      <c r="P283" s="101"/>
      <c r="Q283" s="100"/>
      <c r="R283" s="102"/>
      <c r="T283" s="99"/>
      <c r="U283" s="99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</row>
    <row r="284" spans="1:43" s="98" customFormat="1" ht="12.75">
      <c r="A284" s="100"/>
      <c r="B284" s="177"/>
      <c r="C284" s="100"/>
      <c r="D284" s="100"/>
      <c r="E284" s="100"/>
      <c r="F284" s="100"/>
      <c r="G284" s="111"/>
      <c r="H284" s="100"/>
      <c r="I284" s="100"/>
      <c r="J284" s="100"/>
      <c r="K284" s="100"/>
      <c r="L284" s="100"/>
      <c r="M284" s="100"/>
      <c r="N284" s="100"/>
      <c r="O284" s="100"/>
      <c r="P284" s="101"/>
      <c r="Q284" s="100"/>
      <c r="R284" s="102"/>
      <c r="T284" s="99"/>
      <c r="U284" s="99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</row>
    <row r="285" spans="1:43" s="98" customFormat="1" ht="12.75">
      <c r="A285" s="100"/>
      <c r="B285" s="177"/>
      <c r="C285" s="100"/>
      <c r="D285" s="100"/>
      <c r="E285" s="100"/>
      <c r="F285" s="100"/>
      <c r="G285" s="111"/>
      <c r="H285" s="100"/>
      <c r="I285" s="100"/>
      <c r="J285" s="100"/>
      <c r="K285" s="100"/>
      <c r="L285" s="100"/>
      <c r="M285" s="100"/>
      <c r="N285" s="100"/>
      <c r="O285" s="100"/>
      <c r="P285" s="101"/>
      <c r="Q285" s="100"/>
      <c r="R285" s="102"/>
      <c r="T285" s="99"/>
      <c r="U285" s="99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</row>
    <row r="286" spans="1:43" s="98" customFormat="1" ht="12.75">
      <c r="A286" s="100"/>
      <c r="B286" s="177"/>
      <c r="C286" s="100"/>
      <c r="D286" s="100"/>
      <c r="E286" s="100"/>
      <c r="F286" s="100"/>
      <c r="G286" s="111"/>
      <c r="H286" s="100"/>
      <c r="I286" s="100"/>
      <c r="J286" s="100"/>
      <c r="K286" s="100"/>
      <c r="L286" s="100"/>
      <c r="M286" s="100"/>
      <c r="N286" s="100"/>
      <c r="O286" s="100"/>
      <c r="P286" s="101"/>
      <c r="Q286" s="100"/>
      <c r="R286" s="102"/>
      <c r="T286" s="99"/>
      <c r="U286" s="99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</row>
    <row r="287" spans="1:43" s="98" customFormat="1" ht="12.75">
      <c r="A287" s="100"/>
      <c r="B287" s="177"/>
      <c r="C287" s="100"/>
      <c r="D287" s="100"/>
      <c r="E287" s="100"/>
      <c r="F287" s="100"/>
      <c r="G287" s="111"/>
      <c r="H287" s="100"/>
      <c r="I287" s="100"/>
      <c r="J287" s="100"/>
      <c r="K287" s="100"/>
      <c r="L287" s="100"/>
      <c r="M287" s="100"/>
      <c r="N287" s="100"/>
      <c r="O287" s="100"/>
      <c r="P287" s="101"/>
      <c r="Q287" s="100"/>
      <c r="R287" s="102"/>
      <c r="T287" s="99"/>
      <c r="U287" s="99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</row>
    <row r="288" spans="1:43" s="98" customFormat="1" ht="12.75">
      <c r="A288" s="100"/>
      <c r="B288" s="177"/>
      <c r="C288" s="100"/>
      <c r="D288" s="100"/>
      <c r="E288" s="100"/>
      <c r="F288" s="100"/>
      <c r="G288" s="111"/>
      <c r="H288" s="100"/>
      <c r="I288" s="100"/>
      <c r="J288" s="100"/>
      <c r="K288" s="100"/>
      <c r="L288" s="100"/>
      <c r="M288" s="100"/>
      <c r="N288" s="100"/>
      <c r="O288" s="100"/>
      <c r="P288" s="101"/>
      <c r="Q288" s="100"/>
      <c r="R288" s="102"/>
      <c r="T288" s="99"/>
      <c r="U288" s="99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</row>
    <row r="289" spans="1:43" s="98" customFormat="1" ht="12.75">
      <c r="A289" s="100"/>
      <c r="B289" s="177"/>
      <c r="C289" s="100"/>
      <c r="D289" s="100"/>
      <c r="E289" s="100"/>
      <c r="F289" s="100"/>
      <c r="G289" s="111"/>
      <c r="H289" s="100"/>
      <c r="I289" s="100"/>
      <c r="J289" s="100"/>
      <c r="K289" s="100"/>
      <c r="L289" s="100"/>
      <c r="M289" s="100"/>
      <c r="N289" s="100"/>
      <c r="O289" s="100"/>
      <c r="P289" s="101"/>
      <c r="Q289" s="100"/>
      <c r="R289" s="102"/>
      <c r="T289" s="99"/>
      <c r="U289" s="99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</row>
    <row r="290" spans="1:43" s="98" customFormat="1" ht="12.75">
      <c r="A290" s="100"/>
      <c r="B290" s="177"/>
      <c r="C290" s="100"/>
      <c r="D290" s="100"/>
      <c r="E290" s="100"/>
      <c r="F290" s="100"/>
      <c r="G290" s="111"/>
      <c r="H290" s="100"/>
      <c r="I290" s="100"/>
      <c r="J290" s="100"/>
      <c r="K290" s="100"/>
      <c r="L290" s="100"/>
      <c r="M290" s="100"/>
      <c r="N290" s="100"/>
      <c r="O290" s="100"/>
      <c r="P290" s="101"/>
      <c r="Q290" s="100"/>
      <c r="R290" s="102"/>
      <c r="T290" s="99"/>
      <c r="U290" s="99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</row>
    <row r="291" spans="1:43" s="98" customFormat="1" ht="12.75">
      <c r="A291" s="100"/>
      <c r="B291" s="177"/>
      <c r="C291" s="100"/>
      <c r="D291" s="100"/>
      <c r="E291" s="100"/>
      <c r="F291" s="100"/>
      <c r="G291" s="111"/>
      <c r="H291" s="100"/>
      <c r="I291" s="100"/>
      <c r="J291" s="100"/>
      <c r="K291" s="100"/>
      <c r="L291" s="100"/>
      <c r="M291" s="100"/>
      <c r="N291" s="100"/>
      <c r="O291" s="100"/>
      <c r="P291" s="101"/>
      <c r="Q291" s="100"/>
      <c r="R291" s="102"/>
      <c r="T291" s="99"/>
      <c r="U291" s="99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</row>
    <row r="292" spans="1:43" s="98" customFormat="1" ht="12.75">
      <c r="A292" s="100"/>
      <c r="B292" s="177"/>
      <c r="C292" s="100"/>
      <c r="D292" s="100"/>
      <c r="E292" s="100"/>
      <c r="F292" s="100"/>
      <c r="G292" s="111"/>
      <c r="H292" s="100"/>
      <c r="I292" s="100"/>
      <c r="J292" s="100"/>
      <c r="K292" s="100"/>
      <c r="L292" s="100"/>
      <c r="M292" s="100"/>
      <c r="N292" s="100"/>
      <c r="O292" s="100"/>
      <c r="P292" s="101"/>
      <c r="Q292" s="100"/>
      <c r="R292" s="102"/>
      <c r="T292" s="99"/>
      <c r="U292" s="99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</row>
  </sheetData>
  <sheetProtection/>
  <mergeCells count="3">
    <mergeCell ref="A6:J6"/>
    <mergeCell ref="A4:J4"/>
    <mergeCell ref="A5:J5"/>
  </mergeCells>
  <hyperlinks>
    <hyperlink ref="A74" r:id="rId1" display="mark.mcclendon@tccd.edu"/>
  </hyperlinks>
  <printOptions horizontalCentered="1"/>
  <pageMargins left="0.75" right="0.25" top="0.25" bottom="0" header="0" footer="0"/>
  <pageSetup fitToHeight="1" fitToWidth="1" horizontalDpi="600" verticalDpi="600" orientation="portrait" scale="7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0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92" customWidth="1"/>
    <col min="2" max="2" width="12.7109375" style="93" customWidth="1"/>
    <col min="3" max="3" width="12.7109375" style="92" customWidth="1"/>
    <col min="4" max="6" width="12.7109375" style="94" customWidth="1"/>
    <col min="7" max="7" width="12.7109375" style="95" customWidth="1"/>
    <col min="8" max="9" width="12.7109375" style="94" customWidth="1"/>
    <col min="10" max="10" width="12.7109375" style="96" customWidth="1"/>
    <col min="11" max="11" width="14.7109375" style="94" customWidth="1"/>
    <col min="12" max="12" width="16.421875" style="92" customWidth="1"/>
    <col min="13" max="13" width="15.140625" style="92" customWidth="1"/>
    <col min="14" max="14" width="24.140625" style="92" customWidth="1"/>
    <col min="15" max="15" width="18.7109375" style="92" customWidth="1"/>
    <col min="16" max="16" width="18.140625" style="97" customWidth="1"/>
    <col min="17" max="17" width="16.28125" style="92" bestFit="1" customWidth="1"/>
    <col min="18" max="18" width="18.140625" style="98" bestFit="1" customWidth="1"/>
    <col min="19" max="19" width="17.00390625" style="98" customWidth="1"/>
    <col min="20" max="20" width="17.7109375" style="99" customWidth="1"/>
    <col min="21" max="21" width="18.00390625" style="99" bestFit="1" customWidth="1"/>
    <col min="22" max="22" width="16.7109375" style="92" customWidth="1"/>
    <col min="23" max="23" width="12.57421875" style="92" customWidth="1"/>
    <col min="24" max="24" width="13.421875" style="92" customWidth="1"/>
    <col min="25" max="25" width="14.421875" style="92" customWidth="1"/>
    <col min="26" max="16384" width="12.57421875" style="92" customWidth="1"/>
  </cols>
  <sheetData>
    <row r="1" spans="8:10" ht="12.75" customHeight="1">
      <c r="H1" s="95"/>
      <c r="J1" s="94"/>
    </row>
    <row r="2" spans="8:10" ht="12.75" customHeight="1">
      <c r="H2" s="95"/>
      <c r="J2" s="94"/>
    </row>
    <row r="3" spans="1:23" ht="12.75" customHeight="1">
      <c r="A3" s="15"/>
      <c r="B3" s="16"/>
      <c r="C3" s="15"/>
      <c r="D3" s="17"/>
      <c r="E3" s="17"/>
      <c r="F3" s="17"/>
      <c r="G3" s="18"/>
      <c r="H3" s="17"/>
      <c r="I3" s="17"/>
      <c r="J3" s="17"/>
      <c r="K3" s="100"/>
      <c r="L3" s="100"/>
      <c r="M3" s="100"/>
      <c r="N3" s="100"/>
      <c r="O3" s="100"/>
      <c r="P3" s="101"/>
      <c r="Q3" s="100"/>
      <c r="R3" s="102"/>
      <c r="S3" s="102"/>
      <c r="T3" s="102"/>
      <c r="U3" s="102"/>
      <c r="V3" s="100"/>
      <c r="W3" s="100"/>
    </row>
    <row r="4" spans="1:23" ht="12.75" customHeight="1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100"/>
      <c r="L4" s="100"/>
      <c r="M4" s="100"/>
      <c r="N4" s="100"/>
      <c r="O4" s="100"/>
      <c r="P4" s="101"/>
      <c r="Q4" s="100"/>
      <c r="R4" s="102"/>
      <c r="S4" s="102"/>
      <c r="T4" s="102"/>
      <c r="U4" s="102"/>
      <c r="V4" s="100"/>
      <c r="W4" s="100"/>
    </row>
    <row r="5" spans="1:23" ht="12.75" customHeight="1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  <c r="K5" s="100"/>
      <c r="L5" s="100"/>
      <c r="M5" s="100"/>
      <c r="N5" s="100"/>
      <c r="O5" s="100"/>
      <c r="P5" s="101"/>
      <c r="Q5" s="100"/>
      <c r="R5" s="102"/>
      <c r="S5" s="102"/>
      <c r="T5" s="102"/>
      <c r="U5" s="102"/>
      <c r="V5" s="100"/>
      <c r="W5" s="100"/>
    </row>
    <row r="6" spans="1:23" ht="12.75" customHeight="1">
      <c r="A6" s="238">
        <v>41729</v>
      </c>
      <c r="B6" s="239"/>
      <c r="C6" s="239"/>
      <c r="D6" s="239"/>
      <c r="E6" s="239"/>
      <c r="F6" s="239"/>
      <c r="G6" s="239"/>
      <c r="H6" s="239"/>
      <c r="I6" s="239"/>
      <c r="J6" s="239"/>
      <c r="K6" s="100"/>
      <c r="L6" s="100"/>
      <c r="M6" s="100"/>
      <c r="N6" s="100"/>
      <c r="O6" s="100"/>
      <c r="P6" s="103"/>
      <c r="Q6" s="100"/>
      <c r="R6" s="102"/>
      <c r="S6" s="102"/>
      <c r="T6" s="102"/>
      <c r="U6" s="102"/>
      <c r="V6" s="100"/>
      <c r="W6" s="100"/>
    </row>
    <row r="7" spans="1:23" ht="12.75" customHeight="1">
      <c r="A7" s="15"/>
      <c r="B7" s="16"/>
      <c r="C7" s="15"/>
      <c r="D7" s="17"/>
      <c r="E7" s="17"/>
      <c r="F7" s="17"/>
      <c r="G7" s="18"/>
      <c r="H7" s="17"/>
      <c r="I7" s="17"/>
      <c r="J7" s="17"/>
      <c r="K7" s="100"/>
      <c r="L7" s="100"/>
      <c r="M7" s="100"/>
      <c r="N7" s="100"/>
      <c r="O7" s="100"/>
      <c r="P7" s="101"/>
      <c r="Q7" s="100"/>
      <c r="R7" s="102"/>
      <c r="S7" s="102"/>
      <c r="T7" s="102"/>
      <c r="U7" s="102"/>
      <c r="V7" s="100"/>
      <c r="W7" s="100"/>
    </row>
    <row r="8" spans="1:23" ht="12.75" customHeight="1">
      <c r="A8" s="15"/>
      <c r="B8" s="16"/>
      <c r="C8" s="15"/>
      <c r="D8" s="17"/>
      <c r="E8" s="17"/>
      <c r="F8" s="17"/>
      <c r="G8" s="18"/>
      <c r="H8" s="17"/>
      <c r="I8" s="17"/>
      <c r="J8" s="17"/>
      <c r="K8" s="100"/>
      <c r="L8" s="100"/>
      <c r="M8" s="100"/>
      <c r="N8" s="100"/>
      <c r="O8" s="100"/>
      <c r="P8" s="101"/>
      <c r="Q8" s="100"/>
      <c r="R8" s="102"/>
      <c r="S8" s="102"/>
      <c r="T8" s="102"/>
      <c r="U8" s="102"/>
      <c r="V8" s="100"/>
      <c r="W8" s="100"/>
    </row>
    <row r="9" spans="1:23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  <c r="K9" s="100"/>
      <c r="L9" s="100"/>
      <c r="M9" s="100"/>
      <c r="N9" s="100"/>
      <c r="O9" s="100"/>
      <c r="P9" s="106"/>
      <c r="Q9" s="100"/>
      <c r="R9" s="102"/>
      <c r="S9" s="102"/>
      <c r="T9" s="102"/>
      <c r="U9" s="102"/>
      <c r="V9" s="100"/>
      <c r="W9" s="100"/>
    </row>
    <row r="10" spans="1:23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  <c r="K10" s="101"/>
      <c r="L10" s="100"/>
      <c r="M10" s="100"/>
      <c r="N10" s="100"/>
      <c r="O10" s="100"/>
      <c r="P10" s="101"/>
      <c r="Q10" s="100"/>
      <c r="R10" s="102"/>
      <c r="S10" s="102"/>
      <c r="T10" s="102"/>
      <c r="U10" s="102"/>
      <c r="V10" s="100"/>
      <c r="W10" s="100"/>
    </row>
    <row r="11" spans="1:23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  <c r="K11" s="101"/>
      <c r="L11" s="100"/>
      <c r="M11" s="100"/>
      <c r="N11" s="100"/>
      <c r="O11" s="100"/>
      <c r="P11" s="101"/>
      <c r="Q11" s="100"/>
      <c r="R11" s="102"/>
      <c r="S11" s="102"/>
      <c r="T11" s="102"/>
      <c r="U11" s="102"/>
      <c r="V11" s="100"/>
      <c r="W11" s="100"/>
    </row>
    <row r="12" spans="1:23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  <c r="K12" s="101"/>
      <c r="L12" s="100"/>
      <c r="M12" s="111"/>
      <c r="N12" s="100"/>
      <c r="O12" s="100"/>
      <c r="P12" s="101"/>
      <c r="Q12" s="100"/>
      <c r="R12" s="102"/>
      <c r="S12" s="102"/>
      <c r="T12" s="102"/>
      <c r="U12" s="102"/>
      <c r="V12" s="100"/>
      <c r="W12" s="100"/>
    </row>
    <row r="13" spans="1:42" ht="12.75" customHeight="1">
      <c r="A13" s="11" t="s">
        <v>12</v>
      </c>
      <c r="B13" s="12" t="s">
        <v>13</v>
      </c>
      <c r="C13" s="13" t="s">
        <v>6</v>
      </c>
      <c r="D13" s="5">
        <v>41698</v>
      </c>
      <c r="E13" s="5" t="s">
        <v>8</v>
      </c>
      <c r="F13" s="5">
        <f>A6</f>
        <v>41729</v>
      </c>
      <c r="G13" s="5">
        <f>D13</f>
        <v>41698</v>
      </c>
      <c r="H13" s="5" t="s">
        <v>8</v>
      </c>
      <c r="I13" s="5">
        <f>F13</f>
        <v>41729</v>
      </c>
      <c r="J13" s="5">
        <f>+I13</f>
        <v>41729</v>
      </c>
      <c r="K13" s="101"/>
      <c r="L13" s="111"/>
      <c r="M13" s="111"/>
      <c r="N13" s="100"/>
      <c r="O13" s="100"/>
      <c r="P13" s="103"/>
      <c r="Q13" s="100"/>
      <c r="R13" s="116"/>
      <c r="S13" s="116"/>
      <c r="T13" s="116"/>
      <c r="U13" s="116"/>
      <c r="V13" s="100"/>
      <c r="W13" s="100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</row>
    <row r="14" spans="1:23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  <c r="K14" s="121"/>
      <c r="L14" s="100"/>
      <c r="M14" s="100"/>
      <c r="N14" s="100"/>
      <c r="O14" s="100"/>
      <c r="P14" s="101"/>
      <c r="Q14" s="100"/>
      <c r="R14" s="102"/>
      <c r="S14" s="102"/>
      <c r="T14" s="102"/>
      <c r="U14" s="102"/>
      <c r="V14" s="100"/>
      <c r="W14" s="100"/>
    </row>
    <row r="15" spans="1:23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  <c r="K15" s="121"/>
      <c r="L15" s="124"/>
      <c r="M15" s="124"/>
      <c r="N15" s="100"/>
      <c r="O15" s="100"/>
      <c r="P15" s="125"/>
      <c r="Q15" s="100"/>
      <c r="R15" s="102"/>
      <c r="S15" s="102"/>
      <c r="T15" s="102"/>
      <c r="U15" s="102"/>
      <c r="V15" s="100"/>
      <c r="W15" s="100"/>
    </row>
    <row r="16" spans="1:23" ht="12.75" customHeight="1">
      <c r="A16" s="15" t="s">
        <v>15</v>
      </c>
      <c r="B16" s="28"/>
      <c r="C16" s="30">
        <v>0.00029913590713392084</v>
      </c>
      <c r="D16" s="67">
        <v>48020400</v>
      </c>
      <c r="E16" s="67">
        <f>ROUND(SUM(F16-D16),0)</f>
        <v>-998761</v>
      </c>
      <c r="F16" s="67">
        <v>47021639</v>
      </c>
      <c r="G16" s="67">
        <v>48020400</v>
      </c>
      <c r="H16" s="67">
        <f>E16</f>
        <v>-998761</v>
      </c>
      <c r="I16" s="67">
        <f>+F16</f>
        <v>47021639</v>
      </c>
      <c r="J16" s="67">
        <v>0</v>
      </c>
      <c r="K16" s="127"/>
      <c r="L16" s="124"/>
      <c r="M16" s="124"/>
      <c r="N16" s="128"/>
      <c r="O16" s="100"/>
      <c r="P16" s="125"/>
      <c r="Q16" s="100"/>
      <c r="R16" s="129"/>
      <c r="S16" s="129"/>
      <c r="T16" s="129"/>
      <c r="U16" s="129"/>
      <c r="V16" s="100"/>
      <c r="W16" s="100"/>
    </row>
    <row r="17" spans="1:23" ht="12.75" customHeight="1">
      <c r="A17" s="20" t="s">
        <v>16</v>
      </c>
      <c r="B17" s="28"/>
      <c r="C17" s="68">
        <v>0.0003989830146351963</v>
      </c>
      <c r="D17" s="67">
        <v>55542317</v>
      </c>
      <c r="E17" s="67">
        <f>ROUND(SUM(F17-D17),0)</f>
        <v>-5353370</v>
      </c>
      <c r="F17" s="67">
        <v>50188947</v>
      </c>
      <c r="G17" s="67">
        <v>55542317</v>
      </c>
      <c r="H17" s="67">
        <f>E17</f>
        <v>-5353370</v>
      </c>
      <c r="I17" s="67">
        <f>+F17</f>
        <v>50188947</v>
      </c>
      <c r="J17" s="67">
        <v>0</v>
      </c>
      <c r="K17" s="121"/>
      <c r="L17" s="124"/>
      <c r="M17" s="124"/>
      <c r="N17" s="100"/>
      <c r="O17" s="100"/>
      <c r="P17" s="125"/>
      <c r="Q17" s="100"/>
      <c r="R17" s="129"/>
      <c r="S17" s="129"/>
      <c r="T17" s="129"/>
      <c r="U17" s="129"/>
      <c r="V17" s="100"/>
      <c r="W17" s="100"/>
    </row>
    <row r="18" spans="1:23" ht="12.75" customHeight="1">
      <c r="A18" s="74" t="s">
        <v>48</v>
      </c>
      <c r="B18" s="28"/>
      <c r="C18" s="68">
        <v>0.00037912995896890756</v>
      </c>
      <c r="D18" s="67">
        <v>32919</v>
      </c>
      <c r="E18" s="67">
        <f>ROUND(SUM(F18-D18),0)</f>
        <v>1</v>
      </c>
      <c r="F18" s="67">
        <v>32920</v>
      </c>
      <c r="G18" s="67">
        <v>32919</v>
      </c>
      <c r="H18" s="67">
        <f>E18</f>
        <v>1</v>
      </c>
      <c r="I18" s="67">
        <f>+F18</f>
        <v>32920</v>
      </c>
      <c r="J18" s="67">
        <v>0</v>
      </c>
      <c r="K18" s="121"/>
      <c r="L18" s="124"/>
      <c r="M18" s="124"/>
      <c r="N18" s="100"/>
      <c r="O18" s="100"/>
      <c r="P18" s="125"/>
      <c r="Q18" s="100"/>
      <c r="R18" s="129"/>
      <c r="S18" s="129"/>
      <c r="T18" s="129"/>
      <c r="U18" s="129"/>
      <c r="V18" s="100"/>
      <c r="W18" s="100"/>
    </row>
    <row r="19" spans="1:23" ht="12.75" customHeight="1">
      <c r="A19" s="74" t="s">
        <v>54</v>
      </c>
      <c r="B19" s="28"/>
      <c r="C19" s="68">
        <v>0.0010922788492519664</v>
      </c>
      <c r="D19" s="67">
        <v>47931143</v>
      </c>
      <c r="E19" s="67">
        <f>ROUND(SUM(F19-D19),0)</f>
        <v>-1695440</v>
      </c>
      <c r="F19" s="67">
        <v>46235703</v>
      </c>
      <c r="G19" s="67">
        <v>47931143</v>
      </c>
      <c r="H19" s="67">
        <f>E19</f>
        <v>-1695440</v>
      </c>
      <c r="I19" s="67">
        <f>+F19</f>
        <v>46235703</v>
      </c>
      <c r="J19" s="67">
        <v>0</v>
      </c>
      <c r="K19" s="121"/>
      <c r="L19" s="124"/>
      <c r="M19" s="124"/>
      <c r="N19" s="100"/>
      <c r="O19" s="100"/>
      <c r="P19" s="125"/>
      <c r="Q19" s="100"/>
      <c r="R19" s="129"/>
      <c r="S19" s="129"/>
      <c r="T19" s="129"/>
      <c r="U19" s="129"/>
      <c r="V19" s="100"/>
      <c r="W19" s="100"/>
    </row>
    <row r="20" spans="1:23" ht="12.75" customHeight="1">
      <c r="A20" s="74" t="s">
        <v>53</v>
      </c>
      <c r="B20" s="28"/>
      <c r="C20" s="68">
        <v>0.0105</v>
      </c>
      <c r="D20" s="67">
        <v>8206420</v>
      </c>
      <c r="E20" s="67">
        <f>ROUND(SUM(F20-D20),0)</f>
        <v>1056</v>
      </c>
      <c r="F20" s="67">
        <v>8207476</v>
      </c>
      <c r="G20" s="67">
        <v>8495351</v>
      </c>
      <c r="H20" s="67">
        <f>+I20-G20</f>
        <v>1859</v>
      </c>
      <c r="I20" s="67">
        <v>8497210</v>
      </c>
      <c r="J20" s="67">
        <v>13364</v>
      </c>
      <c r="K20" s="127"/>
      <c r="L20" s="124"/>
      <c r="M20" s="124"/>
      <c r="N20" s="100"/>
      <c r="O20" s="100"/>
      <c r="P20" s="125"/>
      <c r="Q20" s="100"/>
      <c r="R20" s="129"/>
      <c r="S20" s="129"/>
      <c r="T20" s="129"/>
      <c r="U20" s="129"/>
      <c r="V20" s="100"/>
      <c r="W20" s="100"/>
    </row>
    <row r="21" spans="1:33" s="133" customFormat="1" ht="12.75" customHeight="1">
      <c r="A21" s="31" t="s">
        <v>17</v>
      </c>
      <c r="B21" s="32"/>
      <c r="C21" s="69"/>
      <c r="D21" s="33">
        <f>SUM(D16:D20)</f>
        <v>159733199</v>
      </c>
      <c r="E21" s="33">
        <f>ROUND(SUM(E16:E20),0)</f>
        <v>-8046514</v>
      </c>
      <c r="F21" s="33">
        <f>SUM(F16:F20)</f>
        <v>151686685</v>
      </c>
      <c r="G21" s="33">
        <f>SUM(G16:G20)</f>
        <v>160022130</v>
      </c>
      <c r="H21" s="33">
        <f>SUM(H16:H20)</f>
        <v>-8045711</v>
      </c>
      <c r="I21" s="33">
        <f>SUM(I16:I20)</f>
        <v>151976419</v>
      </c>
      <c r="J21" s="33">
        <f>SUM(J16:J20)</f>
        <v>13364</v>
      </c>
      <c r="K21" s="121"/>
      <c r="L21" s="124"/>
      <c r="M21" s="124"/>
      <c r="N21" s="100"/>
      <c r="O21" s="100"/>
      <c r="P21" s="125"/>
      <c r="Q21" s="100"/>
      <c r="R21" s="129"/>
      <c r="S21" s="129"/>
      <c r="T21" s="129"/>
      <c r="U21" s="129"/>
      <c r="V21" s="100"/>
      <c r="W21" s="10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</row>
    <row r="22" spans="1:33" s="117" customFormat="1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  <c r="K22" s="121"/>
      <c r="L22" s="124"/>
      <c r="M22" s="124"/>
      <c r="N22" s="100"/>
      <c r="O22" s="100"/>
      <c r="P22" s="125"/>
      <c r="Q22" s="100"/>
      <c r="R22" s="129"/>
      <c r="S22" s="129"/>
      <c r="T22" s="129"/>
      <c r="U22" s="129"/>
      <c r="V22" s="100"/>
      <c r="W22" s="10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</row>
    <row r="23" spans="1:43" ht="12.75" customHeight="1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  <c r="K23" s="121"/>
      <c r="L23" s="124"/>
      <c r="M23" s="124"/>
      <c r="N23" s="100"/>
      <c r="O23" s="100"/>
      <c r="P23" s="125"/>
      <c r="Q23" s="100"/>
      <c r="R23" s="129"/>
      <c r="S23" s="129"/>
      <c r="T23" s="129"/>
      <c r="U23" s="129"/>
      <c r="V23" s="102"/>
      <c r="W23" s="10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</row>
    <row r="24" spans="1:43" ht="12.75" customHeight="1" hidden="1">
      <c r="A24" s="74" t="s">
        <v>50</v>
      </c>
      <c r="B24" s="75">
        <v>41129</v>
      </c>
      <c r="C24" s="76">
        <v>0.0022</v>
      </c>
      <c r="D24" s="67">
        <v>0</v>
      </c>
      <c r="E24" s="67">
        <f>ROUND(SUM(F24-D24),0)</f>
        <v>0</v>
      </c>
      <c r="F24" s="67">
        <v>0</v>
      </c>
      <c r="G24" s="67">
        <v>0</v>
      </c>
      <c r="H24" s="67">
        <f>ROUND(SUM(I24-G24),0)</f>
        <v>0</v>
      </c>
      <c r="I24" s="67">
        <v>0</v>
      </c>
      <c r="J24" s="67">
        <v>0</v>
      </c>
      <c r="K24" s="127"/>
      <c r="L24" s="124"/>
      <c r="M24" s="124"/>
      <c r="N24" s="100"/>
      <c r="O24" s="100"/>
      <c r="P24" s="125"/>
      <c r="Q24" s="100"/>
      <c r="R24" s="129"/>
      <c r="S24" s="129"/>
      <c r="T24" s="129"/>
      <c r="U24" s="129"/>
      <c r="V24" s="102"/>
      <c r="W24" s="10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</row>
    <row r="25" spans="1:43" ht="12.75" customHeight="1" hidden="1">
      <c r="A25" s="74"/>
      <c r="B25" s="28"/>
      <c r="C25" s="70"/>
      <c r="D25" s="33">
        <f aca="true" t="shared" si="0" ref="D25:J25">SUM(D24:D24)</f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3">
        <f t="shared" si="0"/>
        <v>0</v>
      </c>
      <c r="J25" s="33">
        <f t="shared" si="0"/>
        <v>0</v>
      </c>
      <c r="K25" s="121"/>
      <c r="L25" s="124"/>
      <c r="M25" s="124"/>
      <c r="N25" s="100"/>
      <c r="O25" s="100"/>
      <c r="P25" s="125"/>
      <c r="Q25" s="100"/>
      <c r="R25" s="129"/>
      <c r="S25" s="129"/>
      <c r="T25" s="129"/>
      <c r="U25" s="129"/>
      <c r="V25" s="102"/>
      <c r="W25" s="10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</row>
    <row r="26" spans="1:43" ht="12.75" customHeight="1" hidden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121"/>
      <c r="L26" s="124"/>
      <c r="M26" s="124"/>
      <c r="N26" s="100"/>
      <c r="O26" s="100"/>
      <c r="P26" s="125"/>
      <c r="Q26" s="100"/>
      <c r="R26" s="129"/>
      <c r="S26" s="129"/>
      <c r="T26" s="129"/>
      <c r="U26" s="129"/>
      <c r="V26" s="102"/>
      <c r="W26" s="10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43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101"/>
      <c r="L27" s="100"/>
      <c r="M27" s="100"/>
      <c r="N27" s="100"/>
      <c r="O27" s="100"/>
      <c r="P27" s="125"/>
      <c r="Q27" s="100"/>
      <c r="R27" s="129"/>
      <c r="S27" s="129"/>
      <c r="T27" s="129"/>
      <c r="U27" s="129"/>
      <c r="V27" s="100"/>
      <c r="W27" s="100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</row>
    <row r="28" spans="1:23" s="94" customFormat="1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f aca="true" t="shared" si="1" ref="E28:E41">ROUND(SUM(F28-D28),0)</f>
        <v>0</v>
      </c>
      <c r="F28" s="67">
        <v>10000000</v>
      </c>
      <c r="G28" s="67">
        <v>9985512</v>
      </c>
      <c r="H28" s="67">
        <f aca="true" t="shared" si="2" ref="H28:H41">ROUND(SUM(I28-G28),0)</f>
        <v>-24231</v>
      </c>
      <c r="I28" s="67">
        <v>9961281</v>
      </c>
      <c r="J28" s="67">
        <v>7063</v>
      </c>
      <c r="K28" s="127"/>
      <c r="L28" s="124"/>
      <c r="M28" s="124"/>
      <c r="N28" s="100"/>
      <c r="O28" s="142"/>
      <c r="P28" s="125"/>
      <c r="Q28" s="100"/>
      <c r="R28" s="129"/>
      <c r="S28" s="129"/>
      <c r="T28" s="129"/>
      <c r="U28" s="129"/>
      <c r="V28" s="100"/>
      <c r="W28" s="100"/>
    </row>
    <row r="29" spans="1:23" s="94" customFormat="1" ht="12.75" customHeight="1">
      <c r="A29" s="66" t="s">
        <v>52</v>
      </c>
      <c r="B29" s="35">
        <v>42681</v>
      </c>
      <c r="C29" s="36">
        <v>0.00565</v>
      </c>
      <c r="D29" s="67">
        <v>9993231</v>
      </c>
      <c r="E29" s="67">
        <f t="shared" si="1"/>
        <v>214</v>
      </c>
      <c r="F29" s="67">
        <v>9993445</v>
      </c>
      <c r="G29" s="67">
        <v>9974757</v>
      </c>
      <c r="H29" s="67">
        <f t="shared" si="2"/>
        <v>-41227</v>
      </c>
      <c r="I29" s="67">
        <v>9933530</v>
      </c>
      <c r="J29" s="67">
        <v>21398</v>
      </c>
      <c r="K29" s="127"/>
      <c r="L29" s="124"/>
      <c r="M29" s="124"/>
      <c r="N29" s="100"/>
      <c r="O29" s="142"/>
      <c r="P29" s="125"/>
      <c r="Q29" s="100"/>
      <c r="R29" s="129"/>
      <c r="S29" s="129"/>
      <c r="T29" s="129"/>
      <c r="U29" s="129"/>
      <c r="V29" s="100"/>
      <c r="W29" s="100"/>
    </row>
    <row r="30" spans="1:23" s="94" customFormat="1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f t="shared" si="1"/>
        <v>0</v>
      </c>
      <c r="F30" s="67">
        <v>10000000</v>
      </c>
      <c r="G30" s="67">
        <v>9987346</v>
      </c>
      <c r="H30" s="67">
        <f t="shared" si="2"/>
        <v>-32107</v>
      </c>
      <c r="I30" s="67">
        <v>9955239</v>
      </c>
      <c r="J30" s="67">
        <v>19851</v>
      </c>
      <c r="K30" s="127"/>
      <c r="L30" s="124"/>
      <c r="M30" s="124"/>
      <c r="N30" s="100"/>
      <c r="O30" s="142"/>
      <c r="P30" s="125"/>
      <c r="Q30" s="100"/>
      <c r="R30" s="129"/>
      <c r="S30" s="129"/>
      <c r="T30" s="129"/>
      <c r="U30" s="129"/>
      <c r="V30" s="100"/>
      <c r="W30" s="100"/>
    </row>
    <row r="31" spans="1:23" s="94" customFormat="1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f t="shared" si="1"/>
        <v>0</v>
      </c>
      <c r="F31" s="67">
        <v>10000000</v>
      </c>
      <c r="G31" s="67">
        <v>10004553</v>
      </c>
      <c r="H31" s="67">
        <f t="shared" si="2"/>
        <v>-40661</v>
      </c>
      <c r="I31" s="67">
        <v>9963892</v>
      </c>
      <c r="J31" s="67">
        <v>11781</v>
      </c>
      <c r="K31" s="127"/>
      <c r="L31" s="124"/>
      <c r="M31" s="124"/>
      <c r="N31" s="100"/>
      <c r="O31" s="142"/>
      <c r="P31" s="125"/>
      <c r="Q31" s="100"/>
      <c r="R31" s="129"/>
      <c r="S31" s="129"/>
      <c r="T31" s="129"/>
      <c r="U31" s="129"/>
      <c r="V31" s="100"/>
      <c r="W31" s="100"/>
    </row>
    <row r="32" spans="1:23" s="94" customFormat="1" ht="12.75" customHeight="1">
      <c r="A32" s="66" t="s">
        <v>43</v>
      </c>
      <c r="B32" s="35">
        <v>42765</v>
      </c>
      <c r="C32" s="36">
        <v>0.00633</v>
      </c>
      <c r="D32" s="67">
        <v>10177470</v>
      </c>
      <c r="E32" s="67">
        <f t="shared" si="1"/>
        <v>-5156</v>
      </c>
      <c r="F32" s="67">
        <v>10172314</v>
      </c>
      <c r="G32" s="67">
        <v>10160800</v>
      </c>
      <c r="H32" s="67">
        <f t="shared" si="2"/>
        <v>-51500</v>
      </c>
      <c r="I32" s="67">
        <v>10109300</v>
      </c>
      <c r="J32" s="67">
        <v>20548</v>
      </c>
      <c r="K32" s="127"/>
      <c r="L32" s="124"/>
      <c r="M32" s="124"/>
      <c r="N32" s="100"/>
      <c r="O32" s="142"/>
      <c r="P32" s="125"/>
      <c r="Q32" s="100"/>
      <c r="R32" s="129"/>
      <c r="S32" s="129"/>
      <c r="T32" s="129"/>
      <c r="U32" s="129"/>
      <c r="V32" s="100"/>
      <c r="W32" s="100"/>
    </row>
    <row r="33" spans="1:23" s="94" customFormat="1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f t="shared" si="1"/>
        <v>0</v>
      </c>
      <c r="F33" s="67">
        <v>10000000</v>
      </c>
      <c r="G33" s="67">
        <v>9954094</v>
      </c>
      <c r="H33" s="67">
        <f t="shared" si="2"/>
        <v>-15404</v>
      </c>
      <c r="I33" s="67">
        <v>9938690</v>
      </c>
      <c r="J33" s="67">
        <v>12329</v>
      </c>
      <c r="K33" s="127"/>
      <c r="L33" s="124"/>
      <c r="M33" s="124"/>
      <c r="N33" s="100"/>
      <c r="O33" s="142"/>
      <c r="P33" s="125"/>
      <c r="Q33" s="100"/>
      <c r="R33" s="129"/>
      <c r="S33" s="129"/>
      <c r="T33" s="129"/>
      <c r="U33" s="129"/>
      <c r="V33" s="100"/>
      <c r="W33" s="100"/>
    </row>
    <row r="34" spans="1:23" s="94" customFormat="1" ht="12.75" customHeight="1">
      <c r="A34" s="66" t="s">
        <v>43</v>
      </c>
      <c r="B34" s="35">
        <v>42787</v>
      </c>
      <c r="C34" s="36">
        <v>0.00805</v>
      </c>
      <c r="D34" s="67">
        <v>9998509</v>
      </c>
      <c r="E34" s="67">
        <f t="shared" si="1"/>
        <v>43</v>
      </c>
      <c r="F34" s="67">
        <v>9998552</v>
      </c>
      <c r="G34" s="67">
        <v>9958228</v>
      </c>
      <c r="H34" s="67">
        <f t="shared" si="2"/>
        <v>-23683</v>
      </c>
      <c r="I34" s="67">
        <v>9934545</v>
      </c>
      <c r="J34" s="67">
        <v>8329</v>
      </c>
      <c r="K34" s="127"/>
      <c r="L34" s="124"/>
      <c r="M34" s="124"/>
      <c r="N34" s="100"/>
      <c r="O34" s="142"/>
      <c r="P34" s="125"/>
      <c r="Q34" s="100"/>
      <c r="R34" s="129"/>
      <c r="S34" s="129"/>
      <c r="T34" s="129"/>
      <c r="U34" s="129"/>
      <c r="V34" s="100"/>
      <c r="W34" s="100"/>
    </row>
    <row r="35" spans="1:23" s="94" customFormat="1" ht="12.75" customHeight="1">
      <c r="A35" s="66" t="s">
        <v>52</v>
      </c>
      <c r="B35" s="35">
        <v>42787</v>
      </c>
      <c r="C35" s="36">
        <v>0.00825</v>
      </c>
      <c r="D35" s="67">
        <v>9998509</v>
      </c>
      <c r="E35" s="67">
        <f t="shared" si="1"/>
        <v>43</v>
      </c>
      <c r="F35" s="67">
        <v>9998552</v>
      </c>
      <c r="G35" s="67">
        <v>9999867</v>
      </c>
      <c r="H35" s="67">
        <f t="shared" si="2"/>
        <v>-39576</v>
      </c>
      <c r="I35" s="67">
        <v>9960291</v>
      </c>
      <c r="J35" s="67">
        <v>8537</v>
      </c>
      <c r="K35" s="127"/>
      <c r="L35" s="124"/>
      <c r="M35" s="124"/>
      <c r="N35" s="100"/>
      <c r="O35" s="142"/>
      <c r="P35" s="125"/>
      <c r="Q35" s="100"/>
      <c r="R35" s="129"/>
      <c r="S35" s="129"/>
      <c r="T35" s="129"/>
      <c r="U35" s="129"/>
      <c r="V35" s="100"/>
      <c r="W35" s="100"/>
    </row>
    <row r="36" spans="1:23" s="94" customFormat="1" ht="12.75" customHeight="1">
      <c r="A36" s="66" t="s">
        <v>55</v>
      </c>
      <c r="B36" s="35">
        <v>42800</v>
      </c>
      <c r="C36" s="36">
        <v>0.008</v>
      </c>
      <c r="D36" s="67">
        <v>19994343</v>
      </c>
      <c r="E36" s="67">
        <f t="shared" si="1"/>
        <v>159</v>
      </c>
      <c r="F36" s="67">
        <v>19994502</v>
      </c>
      <c r="G36" s="67">
        <v>19902032</v>
      </c>
      <c r="H36" s="67">
        <f t="shared" si="2"/>
        <v>-54840</v>
      </c>
      <c r="I36" s="67">
        <v>19847192</v>
      </c>
      <c r="J36" s="67">
        <v>10959</v>
      </c>
      <c r="K36" s="127"/>
      <c r="L36" s="124"/>
      <c r="M36" s="124"/>
      <c r="N36" s="100"/>
      <c r="O36" s="142"/>
      <c r="P36" s="125"/>
      <c r="Q36" s="100"/>
      <c r="R36" s="129"/>
      <c r="S36" s="129"/>
      <c r="T36" s="129"/>
      <c r="U36" s="129"/>
      <c r="V36" s="100"/>
      <c r="W36" s="100"/>
    </row>
    <row r="37" spans="1:23" s="94" customFormat="1" ht="12.75" customHeight="1">
      <c r="A37" s="66" t="s">
        <v>52</v>
      </c>
      <c r="B37" s="35">
        <v>42864</v>
      </c>
      <c r="C37" s="36">
        <v>0.0064</v>
      </c>
      <c r="D37" s="67">
        <v>9984038</v>
      </c>
      <c r="E37" s="67">
        <f t="shared" si="1"/>
        <v>425</v>
      </c>
      <c r="F37" s="67">
        <v>9984463</v>
      </c>
      <c r="G37" s="67">
        <v>9871765</v>
      </c>
      <c r="H37" s="67">
        <f t="shared" si="2"/>
        <v>-33308</v>
      </c>
      <c r="I37" s="67">
        <v>9838457</v>
      </c>
      <c r="J37" s="67">
        <v>25162</v>
      </c>
      <c r="K37" s="127"/>
      <c r="L37" s="124"/>
      <c r="M37" s="124"/>
      <c r="N37" s="100"/>
      <c r="O37" s="142"/>
      <c r="P37" s="125"/>
      <c r="Q37" s="100"/>
      <c r="R37" s="129"/>
      <c r="S37" s="129"/>
      <c r="T37" s="129"/>
      <c r="U37" s="129"/>
      <c r="V37" s="100"/>
      <c r="W37" s="100"/>
    </row>
    <row r="38" spans="1:23" s="94" customFormat="1" ht="12.75" customHeight="1">
      <c r="A38" s="66" t="s">
        <v>43</v>
      </c>
      <c r="B38" s="35">
        <v>42877</v>
      </c>
      <c r="C38" s="36">
        <v>0.0071</v>
      </c>
      <c r="D38" s="67">
        <v>9996772</v>
      </c>
      <c r="E38" s="67">
        <f t="shared" si="1"/>
        <v>85</v>
      </c>
      <c r="F38" s="67">
        <v>9996857</v>
      </c>
      <c r="G38" s="67">
        <v>9872200</v>
      </c>
      <c r="H38" s="67">
        <f t="shared" si="2"/>
        <v>-46500</v>
      </c>
      <c r="I38" s="67">
        <v>9825700</v>
      </c>
      <c r="J38" s="67">
        <v>25027</v>
      </c>
      <c r="K38" s="127"/>
      <c r="L38" s="124"/>
      <c r="M38" s="124"/>
      <c r="N38" s="100"/>
      <c r="O38" s="142"/>
      <c r="P38" s="125"/>
      <c r="Q38" s="100"/>
      <c r="R38" s="129"/>
      <c r="S38" s="129"/>
      <c r="T38" s="129"/>
      <c r="U38" s="129"/>
      <c r="V38" s="100"/>
      <c r="W38" s="100"/>
    </row>
    <row r="39" spans="1:23" s="94" customFormat="1" ht="12.75" customHeight="1">
      <c r="A39" s="66" t="s">
        <v>42</v>
      </c>
      <c r="B39" s="35">
        <v>42895</v>
      </c>
      <c r="C39" s="36">
        <v>0.01258</v>
      </c>
      <c r="D39" s="67">
        <v>9997321</v>
      </c>
      <c r="E39" s="67">
        <f t="shared" si="1"/>
        <v>70</v>
      </c>
      <c r="F39" s="67">
        <v>9997391</v>
      </c>
      <c r="G39" s="67">
        <v>10107592</v>
      </c>
      <c r="H39" s="67">
        <f t="shared" si="2"/>
        <v>-42586</v>
      </c>
      <c r="I39" s="67">
        <v>10065006</v>
      </c>
      <c r="J39" s="67">
        <v>38675</v>
      </c>
      <c r="K39" s="127"/>
      <c r="L39" s="124"/>
      <c r="M39" s="124"/>
      <c r="N39" s="100"/>
      <c r="O39" s="142"/>
      <c r="P39" s="125"/>
      <c r="Q39" s="100"/>
      <c r="R39" s="129"/>
      <c r="S39" s="129"/>
      <c r="T39" s="129"/>
      <c r="U39" s="129"/>
      <c r="V39" s="100"/>
      <c r="W39" s="100"/>
    </row>
    <row r="40" spans="1:23" s="94" customFormat="1" ht="12.75" customHeight="1">
      <c r="A40" s="66" t="s">
        <v>52</v>
      </c>
      <c r="B40" s="35">
        <v>43151</v>
      </c>
      <c r="C40" s="36">
        <v>0.0133</v>
      </c>
      <c r="D40" s="67">
        <v>10000000</v>
      </c>
      <c r="E40" s="67">
        <f t="shared" si="1"/>
        <v>0</v>
      </c>
      <c r="F40" s="67">
        <v>10000000</v>
      </c>
      <c r="G40" s="67">
        <v>10033284</v>
      </c>
      <c r="H40" s="67">
        <f t="shared" si="2"/>
        <v>-57347</v>
      </c>
      <c r="I40" s="67">
        <v>9975937</v>
      </c>
      <c r="J40" s="67">
        <v>14172</v>
      </c>
      <c r="K40" s="127"/>
      <c r="L40" s="124"/>
      <c r="M40" s="124"/>
      <c r="N40" s="100"/>
      <c r="O40" s="142"/>
      <c r="P40" s="125"/>
      <c r="Q40" s="100"/>
      <c r="R40" s="129"/>
      <c r="S40" s="129"/>
      <c r="T40" s="129"/>
      <c r="U40" s="129"/>
      <c r="V40" s="100"/>
      <c r="W40" s="100"/>
    </row>
    <row r="41" spans="1:23" s="94" customFormat="1" ht="12.75" customHeight="1">
      <c r="A41" s="66" t="s">
        <v>42</v>
      </c>
      <c r="B41" s="35">
        <v>43157</v>
      </c>
      <c r="C41" s="36">
        <v>0.013</v>
      </c>
      <c r="D41" s="67">
        <v>10000000</v>
      </c>
      <c r="E41" s="67">
        <f t="shared" si="1"/>
        <v>0</v>
      </c>
      <c r="F41" s="67">
        <v>10000000</v>
      </c>
      <c r="G41" s="67">
        <v>10016937</v>
      </c>
      <c r="H41" s="67">
        <f t="shared" si="2"/>
        <v>-39424</v>
      </c>
      <c r="I41" s="67">
        <v>9977513</v>
      </c>
      <c r="J41" s="67">
        <v>11721</v>
      </c>
      <c r="K41" s="127"/>
      <c r="L41" s="124"/>
      <c r="M41" s="124"/>
      <c r="N41" s="100"/>
      <c r="O41" s="142"/>
      <c r="P41" s="125"/>
      <c r="Q41" s="100"/>
      <c r="R41" s="129"/>
      <c r="S41" s="129"/>
      <c r="T41" s="129"/>
      <c r="U41" s="129"/>
      <c r="V41" s="100"/>
      <c r="W41" s="100"/>
    </row>
    <row r="42" spans="1:23" s="94" customFormat="1" ht="12.75" customHeight="1">
      <c r="A42" s="17"/>
      <c r="B42" s="35"/>
      <c r="C42" s="36"/>
      <c r="D42" s="67"/>
      <c r="E42" s="67"/>
      <c r="F42" s="67"/>
      <c r="G42" s="67"/>
      <c r="H42" s="67"/>
      <c r="I42" s="67"/>
      <c r="J42" s="67"/>
      <c r="K42" s="127"/>
      <c r="L42" s="124"/>
      <c r="M42" s="124"/>
      <c r="N42" s="100"/>
      <c r="O42" s="100"/>
      <c r="P42" s="125"/>
      <c r="Q42" s="100"/>
      <c r="R42" s="129"/>
      <c r="S42" s="129"/>
      <c r="T42" s="129"/>
      <c r="U42" s="129"/>
      <c r="V42" s="100"/>
      <c r="W42" s="100"/>
    </row>
    <row r="43" spans="1:23" s="94" customFormat="1" ht="12.75" customHeight="1">
      <c r="A43" s="17" t="s">
        <v>20</v>
      </c>
      <c r="B43" s="40"/>
      <c r="C43" s="36"/>
      <c r="D43" s="71">
        <f aca="true" t="shared" si="3" ref="D43:J43">SUM(D28:D42)</f>
        <v>150140193</v>
      </c>
      <c r="E43" s="71">
        <f t="shared" si="3"/>
        <v>-4117</v>
      </c>
      <c r="F43" s="71">
        <f t="shared" si="3"/>
        <v>150136076</v>
      </c>
      <c r="G43" s="71">
        <f t="shared" si="3"/>
        <v>149828967</v>
      </c>
      <c r="H43" s="71">
        <f t="shared" si="3"/>
        <v>-542394</v>
      </c>
      <c r="I43" s="71">
        <f t="shared" si="3"/>
        <v>149286573</v>
      </c>
      <c r="J43" s="71">
        <f t="shared" si="3"/>
        <v>235552</v>
      </c>
      <c r="K43" s="127"/>
      <c r="L43" s="124"/>
      <c r="M43" s="124"/>
      <c r="N43" s="100"/>
      <c r="O43" s="100"/>
      <c r="P43" s="125"/>
      <c r="Q43" s="100"/>
      <c r="R43" s="129"/>
      <c r="S43" s="129"/>
      <c r="T43" s="129"/>
      <c r="U43" s="129"/>
      <c r="V43" s="100"/>
      <c r="W43" s="100"/>
    </row>
    <row r="44" spans="1:23" ht="12.75" customHeight="1">
      <c r="A44" s="26"/>
      <c r="B44" s="41"/>
      <c r="C44" s="42"/>
      <c r="D44" s="34"/>
      <c r="E44" s="34"/>
      <c r="F44" s="34"/>
      <c r="G44" s="34"/>
      <c r="H44" s="34"/>
      <c r="I44" s="34"/>
      <c r="J44" s="34"/>
      <c r="K44" s="100"/>
      <c r="L44" s="100"/>
      <c r="M44" s="100"/>
      <c r="N44" s="100"/>
      <c r="O44" s="100"/>
      <c r="P44" s="125"/>
      <c r="Q44" s="100"/>
      <c r="R44" s="102"/>
      <c r="S44" s="102"/>
      <c r="T44" s="102"/>
      <c r="U44" s="102"/>
      <c r="V44" s="100"/>
      <c r="W44" s="100"/>
    </row>
    <row r="45" spans="1:23" ht="12.75" customHeight="1" thickBot="1">
      <c r="A45" s="43" t="s">
        <v>21</v>
      </c>
      <c r="B45" s="28"/>
      <c r="C45" s="43"/>
      <c r="D45" s="44">
        <f aca="true" t="shared" si="4" ref="D45:J45">+D43+D25+D21</f>
        <v>309873392</v>
      </c>
      <c r="E45" s="44">
        <f t="shared" si="4"/>
        <v>-8050631</v>
      </c>
      <c r="F45" s="44">
        <f t="shared" si="4"/>
        <v>301822761</v>
      </c>
      <c r="G45" s="44">
        <f t="shared" si="4"/>
        <v>309851097</v>
      </c>
      <c r="H45" s="44">
        <f t="shared" si="4"/>
        <v>-8588105</v>
      </c>
      <c r="I45" s="44">
        <f t="shared" si="4"/>
        <v>301262992</v>
      </c>
      <c r="J45" s="44">
        <f t="shared" si="4"/>
        <v>248916</v>
      </c>
      <c r="K45" s="148"/>
      <c r="L45" s="100"/>
      <c r="M45" s="100"/>
      <c r="N45" s="100"/>
      <c r="O45" s="100"/>
      <c r="P45" s="101"/>
      <c r="Q45" s="149"/>
      <c r="R45" s="102"/>
      <c r="S45" s="102"/>
      <c r="T45" s="102"/>
      <c r="U45" s="102"/>
      <c r="V45" s="102"/>
      <c r="W45" s="100"/>
    </row>
    <row r="46" spans="1:23" ht="12.75" customHeight="1" thickTop="1">
      <c r="A46" s="45"/>
      <c r="B46" s="16"/>
      <c r="C46" s="15"/>
      <c r="D46" s="189"/>
      <c r="E46" s="34"/>
      <c r="F46" s="34"/>
      <c r="G46" s="34"/>
      <c r="H46" s="34"/>
      <c r="I46" s="34"/>
      <c r="J46" s="34"/>
      <c r="K46" s="148"/>
      <c r="L46" s="124"/>
      <c r="M46" s="124"/>
      <c r="N46" s="100"/>
      <c r="O46" s="100"/>
      <c r="P46" s="151"/>
      <c r="Q46" s="116"/>
      <c r="R46" s="152"/>
      <c r="S46" s="152"/>
      <c r="T46" s="152"/>
      <c r="U46" s="152"/>
      <c r="V46" s="100"/>
      <c r="W46" s="100"/>
    </row>
    <row r="47" spans="1:23" ht="12.75" customHeight="1">
      <c r="A47" s="15"/>
      <c r="B47" s="16"/>
      <c r="C47" s="15"/>
      <c r="D47" s="17"/>
      <c r="E47" s="17"/>
      <c r="F47" s="17"/>
      <c r="G47" s="18"/>
      <c r="H47" s="17"/>
      <c r="I47" s="17"/>
      <c r="J47" s="17"/>
      <c r="K47" s="100"/>
      <c r="L47" s="100"/>
      <c r="M47" s="100"/>
      <c r="N47" s="100"/>
      <c r="O47" s="100"/>
      <c r="P47" s="153"/>
      <c r="Q47" s="103"/>
      <c r="R47" s="154"/>
      <c r="S47" s="154"/>
      <c r="T47" s="154"/>
      <c r="U47" s="154"/>
      <c r="V47" s="100"/>
      <c r="W47" s="100"/>
    </row>
    <row r="48" spans="1:23" ht="12.75" customHeight="1">
      <c r="A48" s="15" t="s">
        <v>22</v>
      </c>
      <c r="B48" s="16"/>
      <c r="C48" s="17"/>
      <c r="D48" s="17"/>
      <c r="E48" s="17"/>
      <c r="F48" s="17" t="s">
        <v>23</v>
      </c>
      <c r="G48" s="18"/>
      <c r="H48" s="17"/>
      <c r="I48" s="46"/>
      <c r="J48" s="46"/>
      <c r="K48" s="148"/>
      <c r="L48" s="100"/>
      <c r="M48" s="100"/>
      <c r="N48" s="100"/>
      <c r="O48" s="100"/>
      <c r="P48" s="101"/>
      <c r="Q48" s="100"/>
      <c r="R48" s="102"/>
      <c r="S48" s="102"/>
      <c r="T48" s="102"/>
      <c r="U48" s="102"/>
      <c r="V48" s="100"/>
      <c r="W48" s="100"/>
    </row>
    <row r="49" spans="1:23" ht="12.75" customHeight="1">
      <c r="A49" s="15" t="s">
        <v>24</v>
      </c>
      <c r="B49" s="16"/>
      <c r="C49" s="47">
        <f>C52-C51-C50</f>
        <v>0.5</v>
      </c>
      <c r="D49" s="48"/>
      <c r="E49" s="17"/>
      <c r="F49" s="17" t="s">
        <v>25</v>
      </c>
      <c r="G49" s="18"/>
      <c r="H49" s="49">
        <f>H53-H52-H51-H50</f>
        <v>0.5</v>
      </c>
      <c r="I49" s="17"/>
      <c r="J49" s="17"/>
      <c r="K49" s="100"/>
      <c r="L49" s="100"/>
      <c r="M49" s="100"/>
      <c r="N49" s="100"/>
      <c r="O49" s="100"/>
      <c r="P49" s="101"/>
      <c r="Q49" s="100"/>
      <c r="R49" s="159"/>
      <c r="S49" s="102"/>
      <c r="T49" s="102"/>
      <c r="U49" s="102"/>
      <c r="V49" s="100"/>
      <c r="W49" s="100"/>
    </row>
    <row r="50" spans="1:23" ht="12.75" customHeight="1">
      <c r="A50" s="15" t="s">
        <v>27</v>
      </c>
      <c r="B50" s="50"/>
      <c r="C50" s="49">
        <f>ROUND(I43/I45,2)</f>
        <v>0.5</v>
      </c>
      <c r="D50" s="48"/>
      <c r="E50" s="17"/>
      <c r="F50" s="17" t="s">
        <v>26</v>
      </c>
      <c r="G50" s="18"/>
      <c r="H50" s="49">
        <v>0</v>
      </c>
      <c r="I50" s="17"/>
      <c r="J50" s="17"/>
      <c r="K50" s="100"/>
      <c r="L50" s="100"/>
      <c r="M50" s="100"/>
      <c r="N50" s="100"/>
      <c r="O50" s="100"/>
      <c r="P50" s="101"/>
      <c r="Q50" s="100"/>
      <c r="R50" s="161"/>
      <c r="S50" s="159"/>
      <c r="T50" s="102"/>
      <c r="U50" s="102"/>
      <c r="V50" s="100"/>
      <c r="W50" s="100"/>
    </row>
    <row r="51" spans="1:23" ht="12.75" customHeight="1">
      <c r="A51" s="77" t="s">
        <v>51</v>
      </c>
      <c r="B51" s="16"/>
      <c r="C51" s="49">
        <f>ROUND(I25/I45,2)</f>
        <v>0</v>
      </c>
      <c r="D51" s="48"/>
      <c r="E51" s="17"/>
      <c r="F51" s="17" t="s">
        <v>28</v>
      </c>
      <c r="G51" s="18"/>
      <c r="H51" s="49">
        <v>0</v>
      </c>
      <c r="I51" s="17"/>
      <c r="J51" s="17"/>
      <c r="K51" s="100"/>
      <c r="L51" s="100"/>
      <c r="M51" s="100"/>
      <c r="N51" s="100"/>
      <c r="O51" s="100"/>
      <c r="P51" s="101"/>
      <c r="Q51" s="100"/>
      <c r="R51" s="102"/>
      <c r="S51" s="161"/>
      <c r="T51" s="159"/>
      <c r="U51" s="102"/>
      <c r="V51" s="100"/>
      <c r="W51" s="100"/>
    </row>
    <row r="52" spans="1:23" ht="12.75" customHeight="1" thickBot="1">
      <c r="A52" s="15"/>
      <c r="B52" s="16"/>
      <c r="C52" s="78">
        <v>1</v>
      </c>
      <c r="D52" s="48"/>
      <c r="E52" s="17"/>
      <c r="F52" s="17" t="s">
        <v>29</v>
      </c>
      <c r="G52" s="18"/>
      <c r="H52" s="51">
        <v>0.5</v>
      </c>
      <c r="I52" s="17"/>
      <c r="J52" s="17"/>
      <c r="K52" s="100"/>
      <c r="L52" s="100"/>
      <c r="M52" s="100"/>
      <c r="N52" s="100"/>
      <c r="O52" s="100"/>
      <c r="P52" s="101"/>
      <c r="Q52" s="100"/>
      <c r="R52" s="102"/>
      <c r="S52" s="102"/>
      <c r="T52" s="161"/>
      <c r="U52" s="159"/>
      <c r="V52" s="100"/>
      <c r="W52" s="100"/>
    </row>
    <row r="53" spans="1:23" ht="12.75" customHeight="1" thickBot="1" thickTop="1">
      <c r="A53" s="15"/>
      <c r="B53" s="16"/>
      <c r="C53" s="15"/>
      <c r="D53" s="17"/>
      <c r="E53" s="17"/>
      <c r="F53" s="17"/>
      <c r="G53" s="18"/>
      <c r="H53" s="52">
        <v>1</v>
      </c>
      <c r="I53" s="17"/>
      <c r="J53" s="17"/>
      <c r="K53" s="100"/>
      <c r="L53" s="100"/>
      <c r="M53" s="100"/>
      <c r="N53" s="100"/>
      <c r="O53" s="100"/>
      <c r="P53" s="101"/>
      <c r="Q53" s="100"/>
      <c r="R53" s="102"/>
      <c r="S53" s="102"/>
      <c r="T53" s="102"/>
      <c r="U53" s="161"/>
      <c r="V53" s="100"/>
      <c r="W53" s="100"/>
    </row>
    <row r="54" spans="1:23" ht="12.75" customHeight="1" thickTop="1">
      <c r="A54" s="15"/>
      <c r="B54" s="16"/>
      <c r="C54" s="17"/>
      <c r="D54" s="17"/>
      <c r="E54" s="17"/>
      <c r="F54" s="17"/>
      <c r="G54" s="18"/>
      <c r="H54" s="17"/>
      <c r="I54" s="17"/>
      <c r="J54" s="17"/>
      <c r="K54" s="100"/>
      <c r="L54" s="100"/>
      <c r="M54" s="100"/>
      <c r="N54" s="100"/>
      <c r="O54" s="100"/>
      <c r="P54" s="101"/>
      <c r="Q54" s="100"/>
      <c r="R54" s="102"/>
      <c r="S54" s="102"/>
      <c r="T54" s="102"/>
      <c r="U54" s="102"/>
      <c r="V54" s="100"/>
      <c r="W54" s="100"/>
    </row>
    <row r="55" spans="1:23" ht="12.75" customHeight="1">
      <c r="A55" s="17" t="s">
        <v>30</v>
      </c>
      <c r="B55" s="16"/>
      <c r="C55" s="53" t="s">
        <v>31</v>
      </c>
      <c r="D55" s="17"/>
      <c r="E55" s="17"/>
      <c r="F55" s="17"/>
      <c r="G55" s="18"/>
      <c r="H55" s="53" t="s">
        <v>31</v>
      </c>
      <c r="I55" s="17"/>
      <c r="J55" s="17"/>
      <c r="K55" s="100"/>
      <c r="L55" s="100"/>
      <c r="M55" s="100"/>
      <c r="N55" s="100"/>
      <c r="O55" s="100"/>
      <c r="P55" s="101"/>
      <c r="Q55" s="100"/>
      <c r="R55" s="102"/>
      <c r="S55" s="102"/>
      <c r="T55" s="102"/>
      <c r="U55" s="102"/>
      <c r="V55" s="100"/>
      <c r="W55" s="100"/>
    </row>
    <row r="56" spans="1:23" ht="12.75" customHeight="1">
      <c r="A56" s="17"/>
      <c r="B56" s="19"/>
      <c r="C56" s="17"/>
      <c r="D56" s="17"/>
      <c r="E56" s="17"/>
      <c r="F56" s="17"/>
      <c r="G56" s="18"/>
      <c r="H56" s="17"/>
      <c r="I56" s="17"/>
      <c r="J56" s="17"/>
      <c r="K56" s="100"/>
      <c r="L56" s="100"/>
      <c r="M56" s="100"/>
      <c r="N56" s="100"/>
      <c r="O56" s="100"/>
      <c r="P56" s="101"/>
      <c r="Q56" s="100"/>
      <c r="R56" s="102"/>
      <c r="S56" s="102"/>
      <c r="T56" s="102"/>
      <c r="U56" s="102"/>
      <c r="V56" s="100"/>
      <c r="W56" s="100"/>
    </row>
    <row r="57" spans="1:23" s="94" customFormat="1" ht="12.75" customHeight="1">
      <c r="A57" s="17" t="s">
        <v>32</v>
      </c>
      <c r="B57" s="19"/>
      <c r="C57" s="54">
        <v>0.0045</v>
      </c>
      <c r="D57" s="17"/>
      <c r="E57" s="17" t="s">
        <v>32</v>
      </c>
      <c r="F57" s="17"/>
      <c r="G57" s="18"/>
      <c r="H57" s="54">
        <f>ROUND(C57,4)</f>
        <v>0.0045</v>
      </c>
      <c r="I57" s="17"/>
      <c r="J57" s="17"/>
      <c r="K57" s="100"/>
      <c r="L57" s="100"/>
      <c r="M57" s="100"/>
      <c r="N57" s="100"/>
      <c r="O57" s="100"/>
      <c r="P57" s="101"/>
      <c r="Q57" s="100"/>
      <c r="R57" s="102"/>
      <c r="S57" s="102"/>
      <c r="T57" s="102"/>
      <c r="U57" s="102"/>
      <c r="V57" s="100"/>
      <c r="W57" s="100"/>
    </row>
    <row r="58" spans="1:23" s="94" customFormat="1" ht="12.75" customHeight="1">
      <c r="A58" s="17" t="s">
        <v>33</v>
      </c>
      <c r="B58" s="19"/>
      <c r="C58" s="55">
        <v>0.0005084615384615386</v>
      </c>
      <c r="D58" s="17"/>
      <c r="E58" s="17" t="s">
        <v>34</v>
      </c>
      <c r="F58" s="17"/>
      <c r="G58" s="18"/>
      <c r="H58" s="55">
        <v>0.0007453846153846153</v>
      </c>
      <c r="I58" s="17"/>
      <c r="J58" s="17"/>
      <c r="K58" s="100"/>
      <c r="L58" s="100"/>
      <c r="M58" s="100"/>
      <c r="N58" s="100"/>
      <c r="O58" s="100"/>
      <c r="P58" s="101"/>
      <c r="Q58" s="100"/>
      <c r="R58" s="102"/>
      <c r="S58" s="102"/>
      <c r="T58" s="102"/>
      <c r="U58" s="102"/>
      <c r="V58" s="100"/>
      <c r="W58" s="100"/>
    </row>
    <row r="59" spans="1:23" s="94" customFormat="1" ht="12.75" customHeight="1">
      <c r="A59" s="17"/>
      <c r="B59" s="19"/>
      <c r="C59" s="17"/>
      <c r="D59" s="17"/>
      <c r="E59" s="17"/>
      <c r="F59" s="17"/>
      <c r="G59" s="18"/>
      <c r="H59" s="17"/>
      <c r="I59" s="17"/>
      <c r="J59" s="17"/>
      <c r="K59" s="100"/>
      <c r="L59" s="100"/>
      <c r="M59" s="100"/>
      <c r="N59" s="100"/>
      <c r="O59" s="100"/>
      <c r="P59" s="101"/>
      <c r="Q59" s="100"/>
      <c r="R59" s="102"/>
      <c r="S59" s="102"/>
      <c r="T59" s="102"/>
      <c r="U59" s="102"/>
      <c r="V59" s="100"/>
      <c r="W59" s="100"/>
    </row>
    <row r="60" spans="1:23" s="94" customFormat="1" ht="12.75" customHeight="1" thickBot="1">
      <c r="A60" s="17" t="s">
        <v>35</v>
      </c>
      <c r="B60" s="19"/>
      <c r="C60" s="56">
        <f>C57-C58</f>
        <v>0.003991538461538461</v>
      </c>
      <c r="D60" s="17"/>
      <c r="E60" s="17" t="s">
        <v>35</v>
      </c>
      <c r="F60" s="17"/>
      <c r="G60" s="18" t="s">
        <v>19</v>
      </c>
      <c r="H60" s="56">
        <f>H57-H58</f>
        <v>0.0037546153846153845</v>
      </c>
      <c r="I60" s="17"/>
      <c r="J60" s="17"/>
      <c r="K60" s="169"/>
      <c r="L60" s="100"/>
      <c r="M60" s="100"/>
      <c r="N60" s="100"/>
      <c r="O60" s="100"/>
      <c r="P60" s="101"/>
      <c r="Q60" s="100"/>
      <c r="R60" s="102"/>
      <c r="S60" s="102"/>
      <c r="T60" s="102"/>
      <c r="U60" s="102"/>
      <c r="V60" s="100"/>
      <c r="W60" s="100"/>
    </row>
    <row r="61" spans="1:23" s="94" customFormat="1" ht="12.75" customHeight="1" thickTop="1">
      <c r="A61" s="17"/>
      <c r="B61" s="19"/>
      <c r="C61" s="17"/>
      <c r="D61" s="17"/>
      <c r="E61" s="17"/>
      <c r="F61" s="17"/>
      <c r="G61" s="18"/>
      <c r="H61" s="17"/>
      <c r="I61" s="17"/>
      <c r="J61" s="17"/>
      <c r="K61" s="170"/>
      <c r="L61" s="100"/>
      <c r="M61" s="100"/>
      <c r="N61" s="100"/>
      <c r="O61" s="100"/>
      <c r="P61" s="101"/>
      <c r="Q61" s="100"/>
      <c r="R61" s="102"/>
      <c r="S61" s="102"/>
      <c r="T61" s="102"/>
      <c r="U61" s="102"/>
      <c r="V61" s="100"/>
      <c r="W61" s="100"/>
    </row>
    <row r="62" spans="1:23" ht="12.75" customHeight="1">
      <c r="A62" s="15"/>
      <c r="B62" s="16"/>
      <c r="C62" s="15"/>
      <c r="D62" s="17"/>
      <c r="E62" s="17"/>
      <c r="F62" s="17"/>
      <c r="G62" s="18"/>
      <c r="H62" s="17"/>
      <c r="I62" s="17"/>
      <c r="J62" s="17"/>
      <c r="K62" s="100"/>
      <c r="L62" s="100"/>
      <c r="M62" s="100"/>
      <c r="N62" s="100"/>
      <c r="O62" s="100"/>
      <c r="P62" s="101"/>
      <c r="Q62" s="100"/>
      <c r="R62" s="102"/>
      <c r="S62" s="102"/>
      <c r="T62" s="102"/>
      <c r="U62" s="102"/>
      <c r="V62" s="100"/>
      <c r="W62" s="100"/>
    </row>
    <row r="63" spans="1:23" ht="12.75" customHeight="1">
      <c r="A63" s="15" t="s">
        <v>36</v>
      </c>
      <c r="B63" s="16"/>
      <c r="C63" s="15"/>
      <c r="D63" s="17"/>
      <c r="E63" s="17"/>
      <c r="F63" s="17"/>
      <c r="G63" s="18"/>
      <c r="H63" s="17"/>
      <c r="I63" s="17"/>
      <c r="J63" s="17"/>
      <c r="K63" s="100"/>
      <c r="L63" s="100"/>
      <c r="M63" s="100"/>
      <c r="N63" s="100"/>
      <c r="O63" s="100"/>
      <c r="P63" s="101"/>
      <c r="Q63" s="100"/>
      <c r="R63" s="102"/>
      <c r="S63" s="102"/>
      <c r="T63" s="102"/>
      <c r="U63" s="102"/>
      <c r="V63" s="100"/>
      <c r="W63" s="100"/>
    </row>
    <row r="64" spans="1:23" ht="12.75" customHeight="1">
      <c r="A64" s="15" t="s">
        <v>37</v>
      </c>
      <c r="B64" s="16"/>
      <c r="C64" s="15"/>
      <c r="D64" s="17"/>
      <c r="E64" s="17"/>
      <c r="F64" s="17"/>
      <c r="G64" s="18"/>
      <c r="H64" s="17"/>
      <c r="I64" s="17"/>
      <c r="J64" s="17"/>
      <c r="K64" s="100"/>
      <c r="L64" s="100"/>
      <c r="M64" s="100"/>
      <c r="N64" s="100"/>
      <c r="O64" s="100"/>
      <c r="P64" s="101"/>
      <c r="Q64" s="100"/>
      <c r="R64" s="102"/>
      <c r="S64" s="102"/>
      <c r="T64" s="102"/>
      <c r="U64" s="102"/>
      <c r="V64" s="100"/>
      <c r="W64" s="100"/>
    </row>
    <row r="65" spans="1:23" ht="12.75" customHeight="1">
      <c r="A65" s="15"/>
      <c r="B65" s="16"/>
      <c r="C65" s="15"/>
      <c r="D65" s="17"/>
      <c r="E65" s="17"/>
      <c r="F65" s="17"/>
      <c r="G65" s="18"/>
      <c r="H65" s="17"/>
      <c r="I65" s="17"/>
      <c r="J65" s="17"/>
      <c r="K65" s="100"/>
      <c r="L65" s="100"/>
      <c r="M65" s="100"/>
      <c r="N65" s="100"/>
      <c r="O65" s="100"/>
      <c r="P65" s="101"/>
      <c r="Q65" s="100"/>
      <c r="R65" s="102"/>
      <c r="S65" s="102"/>
      <c r="T65" s="102"/>
      <c r="U65" s="102"/>
      <c r="V65" s="100"/>
      <c r="W65" s="100"/>
    </row>
    <row r="66" spans="1:23" ht="12.75" customHeight="1">
      <c r="A66" s="15"/>
      <c r="B66" s="16"/>
      <c r="C66" s="15"/>
      <c r="D66" s="17"/>
      <c r="E66" s="17"/>
      <c r="F66" s="17"/>
      <c r="G66" s="18"/>
      <c r="H66" s="17"/>
      <c r="I66" s="17"/>
      <c r="J66" s="17"/>
      <c r="K66" s="100"/>
      <c r="L66" s="100"/>
      <c r="M66" s="100"/>
      <c r="N66" s="100"/>
      <c r="O66" s="100"/>
      <c r="P66" s="101"/>
      <c r="Q66" s="100"/>
      <c r="R66" s="102"/>
      <c r="S66" s="102"/>
      <c r="T66" s="102"/>
      <c r="U66" s="102"/>
      <c r="V66" s="100"/>
      <c r="W66" s="100"/>
    </row>
    <row r="67" spans="1:23" ht="12.75" customHeight="1">
      <c r="A67" s="15"/>
      <c r="B67" s="16"/>
      <c r="C67" s="15"/>
      <c r="D67" s="17"/>
      <c r="E67" s="17"/>
      <c r="F67" s="17"/>
      <c r="G67" s="18"/>
      <c r="H67" s="17"/>
      <c r="I67" s="17"/>
      <c r="J67" s="17"/>
      <c r="K67" s="100"/>
      <c r="L67" s="100"/>
      <c r="M67" s="100"/>
      <c r="N67" s="100"/>
      <c r="O67" s="100"/>
      <c r="P67" s="101"/>
      <c r="Q67" s="100"/>
      <c r="R67" s="102"/>
      <c r="S67" s="102"/>
      <c r="T67" s="102"/>
      <c r="U67" s="102"/>
      <c r="V67" s="100"/>
      <c r="W67" s="100"/>
    </row>
    <row r="68" spans="1:23" ht="12.75" customHeight="1">
      <c r="A68" s="15"/>
      <c r="B68" s="16"/>
      <c r="C68" s="15"/>
      <c r="D68" s="17"/>
      <c r="E68" s="17"/>
      <c r="F68" s="17"/>
      <c r="G68" s="18"/>
      <c r="H68" s="17"/>
      <c r="I68" s="17"/>
      <c r="J68" s="17"/>
      <c r="K68" s="100"/>
      <c r="L68" s="100"/>
      <c r="M68" s="100"/>
      <c r="N68" s="100"/>
      <c r="O68" s="100"/>
      <c r="P68" s="101"/>
      <c r="Q68" s="100"/>
      <c r="R68" s="102"/>
      <c r="S68" s="102"/>
      <c r="T68" s="102"/>
      <c r="U68" s="102"/>
      <c r="V68" s="100"/>
      <c r="W68" s="100"/>
    </row>
    <row r="69" spans="1:23" ht="12.75" customHeight="1">
      <c r="A69" s="15"/>
      <c r="B69" s="16"/>
      <c r="C69" s="15"/>
      <c r="D69" s="17"/>
      <c r="E69" s="17"/>
      <c r="F69" s="17"/>
      <c r="G69" s="18"/>
      <c r="H69" s="17"/>
      <c r="I69" s="17"/>
      <c r="J69" s="17"/>
      <c r="K69" s="100"/>
      <c r="L69" s="100"/>
      <c r="M69" s="100"/>
      <c r="N69" s="100"/>
      <c r="O69" s="100"/>
      <c r="P69" s="101"/>
      <c r="Q69" s="100"/>
      <c r="R69" s="102"/>
      <c r="S69" s="102"/>
      <c r="T69" s="102"/>
      <c r="U69" s="102"/>
      <c r="V69" s="100"/>
      <c r="W69" s="100"/>
    </row>
    <row r="70" spans="1:43" s="97" customFormat="1" ht="12.75" customHeight="1">
      <c r="A70" s="7"/>
      <c r="B70" s="8"/>
      <c r="C70" s="7"/>
      <c r="D70" s="57"/>
      <c r="E70" s="17"/>
      <c r="F70" s="59"/>
      <c r="G70" s="58"/>
      <c r="H70" s="59"/>
      <c r="I70" s="21"/>
      <c r="J70" s="17"/>
      <c r="K70" s="100"/>
      <c r="L70" s="100"/>
      <c r="M70" s="100"/>
      <c r="N70" s="100"/>
      <c r="O70" s="100"/>
      <c r="P70" s="101"/>
      <c r="Q70" s="100"/>
      <c r="R70" s="102"/>
      <c r="S70" s="102"/>
      <c r="T70" s="102"/>
      <c r="U70" s="102"/>
      <c r="V70" s="100"/>
      <c r="W70" s="100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</row>
    <row r="71" spans="1:43" s="97" customFormat="1" ht="12.75" customHeight="1">
      <c r="A71" s="62" t="s">
        <v>44</v>
      </c>
      <c r="B71" s="16"/>
      <c r="C71" s="15"/>
      <c r="D71" s="17"/>
      <c r="E71" s="17"/>
      <c r="F71" s="64"/>
      <c r="G71" s="16"/>
      <c r="H71" s="15"/>
      <c r="I71" s="17"/>
      <c r="J71" s="21"/>
      <c r="K71" s="100"/>
      <c r="L71" s="100"/>
      <c r="M71" s="100"/>
      <c r="N71" s="100"/>
      <c r="O71" s="100"/>
      <c r="P71" s="101"/>
      <c r="Q71" s="100"/>
      <c r="R71" s="102"/>
      <c r="S71" s="102"/>
      <c r="T71" s="102"/>
      <c r="U71" s="102"/>
      <c r="V71" s="100"/>
      <c r="W71" s="100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</row>
    <row r="72" spans="1:43" s="97" customFormat="1" ht="12.75" customHeight="1">
      <c r="A72" s="62" t="s">
        <v>45</v>
      </c>
      <c r="B72" s="16"/>
      <c r="C72" s="15"/>
      <c r="D72" s="17"/>
      <c r="E72" s="17"/>
      <c r="F72" s="64"/>
      <c r="G72" s="16"/>
      <c r="H72" s="15"/>
      <c r="I72" s="17"/>
      <c r="J72" s="17"/>
      <c r="K72" s="100"/>
      <c r="L72" s="100"/>
      <c r="M72" s="100"/>
      <c r="N72" s="100"/>
      <c r="O72" s="100"/>
      <c r="P72" s="101"/>
      <c r="Q72" s="100"/>
      <c r="R72" s="102"/>
      <c r="S72" s="102"/>
      <c r="T72" s="102"/>
      <c r="U72" s="102"/>
      <c r="V72" s="100"/>
      <c r="W72" s="100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</row>
    <row r="73" spans="1:23" ht="12.75" customHeight="1">
      <c r="A73" s="15" t="s">
        <v>46</v>
      </c>
      <c r="B73" s="16"/>
      <c r="C73" s="15"/>
      <c r="D73" s="17"/>
      <c r="E73" s="17"/>
      <c r="F73" s="64"/>
      <c r="G73" s="16"/>
      <c r="H73" s="15"/>
      <c r="I73" s="17"/>
      <c r="J73" s="17"/>
      <c r="K73" s="100"/>
      <c r="L73" s="100"/>
      <c r="M73" s="100"/>
      <c r="N73" s="100"/>
      <c r="O73" s="100"/>
      <c r="P73" s="101"/>
      <c r="Q73" s="100"/>
      <c r="R73" s="102"/>
      <c r="S73" s="102"/>
      <c r="T73" s="102"/>
      <c r="U73" s="102"/>
      <c r="V73" s="100"/>
      <c r="W73" s="100"/>
    </row>
    <row r="74" spans="1:43" s="97" customFormat="1" ht="12.75" customHeight="1">
      <c r="A74" s="63" t="s">
        <v>47</v>
      </c>
      <c r="B74" s="50"/>
      <c r="C74" s="15"/>
      <c r="D74" s="17"/>
      <c r="E74" s="17"/>
      <c r="F74" s="65"/>
      <c r="G74" s="50"/>
      <c r="H74" s="15"/>
      <c r="I74" s="17"/>
      <c r="J74" s="17"/>
      <c r="K74" s="100"/>
      <c r="L74" s="100"/>
      <c r="M74" s="100"/>
      <c r="N74" s="100"/>
      <c r="O74" s="100"/>
      <c r="P74" s="101"/>
      <c r="Q74" s="100"/>
      <c r="R74" s="102"/>
      <c r="S74" s="102"/>
      <c r="T74" s="102"/>
      <c r="U74" s="102"/>
      <c r="V74" s="100"/>
      <c r="W74" s="100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</row>
    <row r="75" spans="1:23" ht="12.75" customHeight="1">
      <c r="A75" s="15"/>
      <c r="B75" s="16"/>
      <c r="C75" s="15"/>
      <c r="D75" s="17"/>
      <c r="E75" s="17"/>
      <c r="F75" s="17"/>
      <c r="G75" s="18"/>
      <c r="H75" s="17"/>
      <c r="I75" s="17"/>
      <c r="J75" s="17"/>
      <c r="K75" s="100"/>
      <c r="L75" s="100"/>
      <c r="M75" s="100"/>
      <c r="N75" s="100"/>
      <c r="O75" s="100"/>
      <c r="P75" s="101"/>
      <c r="Q75" s="100"/>
      <c r="R75" s="102"/>
      <c r="S75" s="102"/>
      <c r="T75" s="102"/>
      <c r="U75" s="102"/>
      <c r="V75" s="100"/>
      <c r="W75" s="100"/>
    </row>
    <row r="76" spans="1:23" ht="12.75" customHeight="1">
      <c r="A76" s="15" t="s">
        <v>38</v>
      </c>
      <c r="B76" s="16"/>
      <c r="C76" s="15"/>
      <c r="D76" s="17"/>
      <c r="E76" s="17"/>
      <c r="F76" s="15"/>
      <c r="G76" s="18"/>
      <c r="H76" s="17"/>
      <c r="I76" s="17"/>
      <c r="J76" s="17"/>
      <c r="K76" s="100"/>
      <c r="L76" s="100"/>
      <c r="M76" s="100"/>
      <c r="N76" s="100"/>
      <c r="O76" s="100"/>
      <c r="P76" s="101"/>
      <c r="Q76" s="100"/>
      <c r="R76" s="102"/>
      <c r="S76" s="102"/>
      <c r="T76" s="102"/>
      <c r="U76" s="102"/>
      <c r="V76" s="100"/>
      <c r="W76" s="100"/>
    </row>
    <row r="77" spans="1:23" ht="12.75" customHeight="1">
      <c r="A77" s="15" t="s">
        <v>0</v>
      </c>
      <c r="B77" s="16"/>
      <c r="C77" s="15"/>
      <c r="D77" s="17"/>
      <c r="E77" s="17"/>
      <c r="F77" s="15"/>
      <c r="G77" s="18"/>
      <c r="H77" s="17"/>
      <c r="I77" s="17"/>
      <c r="J77" s="17"/>
      <c r="K77" s="100"/>
      <c r="L77" s="100"/>
      <c r="M77" s="100"/>
      <c r="N77" s="100"/>
      <c r="O77" s="100"/>
      <c r="P77" s="101"/>
      <c r="Q77" s="100"/>
      <c r="R77" s="102"/>
      <c r="S77" s="102"/>
      <c r="T77" s="102"/>
      <c r="U77" s="102"/>
      <c r="V77" s="100"/>
      <c r="W77" s="100"/>
    </row>
    <row r="78" spans="1:23" ht="12.75" customHeight="1">
      <c r="A78" s="15" t="s">
        <v>39</v>
      </c>
      <c r="B78" s="16"/>
      <c r="C78" s="15"/>
      <c r="D78" s="17"/>
      <c r="E78" s="17"/>
      <c r="F78" s="15"/>
      <c r="G78" s="18"/>
      <c r="H78" s="17"/>
      <c r="I78" s="17"/>
      <c r="J78" s="17"/>
      <c r="K78" s="100"/>
      <c r="L78" s="100"/>
      <c r="M78" s="100"/>
      <c r="N78" s="100"/>
      <c r="O78" s="100"/>
      <c r="P78" s="101"/>
      <c r="Q78" s="100"/>
      <c r="R78" s="102"/>
      <c r="S78" s="102"/>
      <c r="T78" s="102"/>
      <c r="U78" s="102"/>
      <c r="V78" s="100"/>
      <c r="W78" s="100"/>
    </row>
    <row r="79" spans="1:23" ht="12.75" customHeight="1">
      <c r="A79" s="15" t="s">
        <v>40</v>
      </c>
      <c r="B79" s="16"/>
      <c r="C79" s="15"/>
      <c r="D79" s="17"/>
      <c r="E79" s="17"/>
      <c r="F79" s="15"/>
      <c r="G79" s="18"/>
      <c r="H79" s="17"/>
      <c r="I79" s="17"/>
      <c r="J79" s="17"/>
      <c r="K79" s="100"/>
      <c r="L79" s="100"/>
      <c r="M79" s="100"/>
      <c r="N79" s="100"/>
      <c r="O79" s="100"/>
      <c r="P79" s="101"/>
      <c r="Q79" s="100"/>
      <c r="R79" s="102"/>
      <c r="S79" s="102"/>
      <c r="T79" s="102"/>
      <c r="U79" s="102"/>
      <c r="V79" s="100"/>
      <c r="W79" s="100"/>
    </row>
    <row r="80" spans="1:23" ht="12.75" customHeight="1">
      <c r="A80" s="15"/>
      <c r="B80" s="16"/>
      <c r="C80" s="15"/>
      <c r="D80" s="17"/>
      <c r="E80" s="17"/>
      <c r="F80" s="17"/>
      <c r="G80" s="18"/>
      <c r="H80" s="17"/>
      <c r="I80" s="17"/>
      <c r="J80" s="17"/>
      <c r="K80" s="100"/>
      <c r="L80" s="100"/>
      <c r="M80" s="100"/>
      <c r="N80" s="100"/>
      <c r="O80" s="100"/>
      <c r="P80" s="101"/>
      <c r="Q80" s="100"/>
      <c r="R80" s="102"/>
      <c r="S80" s="102"/>
      <c r="T80" s="102"/>
      <c r="U80" s="102"/>
      <c r="V80" s="100"/>
      <c r="W80" s="100"/>
    </row>
    <row r="81" spans="1:43" s="97" customFormat="1" ht="12.75">
      <c r="A81" s="15"/>
      <c r="B81" s="16"/>
      <c r="C81" s="15"/>
      <c r="D81" s="17"/>
      <c r="E81" s="17"/>
      <c r="F81" s="17"/>
      <c r="G81" s="18"/>
      <c r="H81" s="17"/>
      <c r="I81" s="17"/>
      <c r="J81" s="18"/>
      <c r="K81" s="100"/>
      <c r="L81" s="100"/>
      <c r="M81" s="100"/>
      <c r="N81" s="100"/>
      <c r="O81" s="100"/>
      <c r="P81" s="101"/>
      <c r="Q81" s="100"/>
      <c r="R81" s="102"/>
      <c r="S81" s="102"/>
      <c r="T81" s="102"/>
      <c r="U81" s="102"/>
      <c r="V81" s="100"/>
      <c r="W81" s="100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</row>
    <row r="82" spans="1:43" s="97" customFormat="1" ht="12.75">
      <c r="A82" s="15"/>
      <c r="B82" s="16"/>
      <c r="C82" s="15"/>
      <c r="D82" s="17"/>
      <c r="E82" s="17"/>
      <c r="F82" s="17"/>
      <c r="G82" s="18"/>
      <c r="H82" s="17"/>
      <c r="I82" s="17"/>
      <c r="J82" s="18"/>
      <c r="K82" s="100"/>
      <c r="L82" s="100"/>
      <c r="M82" s="100"/>
      <c r="N82" s="100"/>
      <c r="O82" s="100"/>
      <c r="P82" s="101"/>
      <c r="Q82" s="100"/>
      <c r="R82" s="102"/>
      <c r="S82" s="102"/>
      <c r="T82" s="102"/>
      <c r="U82" s="102"/>
      <c r="V82" s="100"/>
      <c r="W82" s="100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</row>
    <row r="83" spans="1:43" s="97" customFormat="1" ht="12.75">
      <c r="A83" s="100"/>
      <c r="B83" s="111"/>
      <c r="C83" s="100"/>
      <c r="D83" s="178"/>
      <c r="E83" s="100"/>
      <c r="F83" s="100"/>
      <c r="G83" s="179"/>
      <c r="H83" s="100"/>
      <c r="I83" s="100"/>
      <c r="J83" s="178"/>
      <c r="K83" s="100"/>
      <c r="L83" s="100"/>
      <c r="M83" s="178"/>
      <c r="N83" s="100"/>
      <c r="O83" s="100"/>
      <c r="P83" s="101"/>
      <c r="Q83" s="100"/>
      <c r="R83" s="102"/>
      <c r="S83" s="102"/>
      <c r="T83" s="102"/>
      <c r="U83" s="102"/>
      <c r="V83" s="100"/>
      <c r="W83" s="100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</row>
    <row r="84" spans="1:43" s="97" customFormat="1" ht="12.75">
      <c r="A84" s="100"/>
      <c r="B84" s="111"/>
      <c r="C84" s="180"/>
      <c r="D84" s="100"/>
      <c r="E84" s="89"/>
      <c r="F84" s="100"/>
      <c r="G84" s="111"/>
      <c r="H84" s="89"/>
      <c r="I84" s="100"/>
      <c r="J84" s="111"/>
      <c r="K84" s="89"/>
      <c r="L84" s="100"/>
      <c r="M84" s="111"/>
      <c r="N84" s="89"/>
      <c r="O84" s="100"/>
      <c r="P84" s="101"/>
      <c r="Q84" s="100"/>
      <c r="R84" s="102"/>
      <c r="S84" s="102"/>
      <c r="T84" s="102"/>
      <c r="U84" s="102"/>
      <c r="V84" s="100"/>
      <c r="W84" s="100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</row>
    <row r="85" spans="1:43" s="97" customFormat="1" ht="12.75">
      <c r="A85" s="100"/>
      <c r="B85" s="111"/>
      <c r="C85" s="100"/>
      <c r="D85" s="100"/>
      <c r="E85" s="124"/>
      <c r="F85" s="100"/>
      <c r="G85" s="111"/>
      <c r="H85" s="124"/>
      <c r="I85" s="100"/>
      <c r="J85" s="111"/>
      <c r="K85" s="124"/>
      <c r="L85" s="100"/>
      <c r="M85" s="111"/>
      <c r="N85" s="124"/>
      <c r="O85" s="100"/>
      <c r="P85" s="101"/>
      <c r="Q85" s="100"/>
      <c r="R85" s="102"/>
      <c r="S85" s="102"/>
      <c r="T85" s="102"/>
      <c r="U85" s="102"/>
      <c r="V85" s="100"/>
      <c r="W85" s="100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</row>
    <row r="86" spans="1:43" s="97" customFormat="1" ht="12.75">
      <c r="A86" s="100"/>
      <c r="B86" s="111"/>
      <c r="C86" s="100"/>
      <c r="D86" s="100"/>
      <c r="E86" s="181"/>
      <c r="F86" s="169"/>
      <c r="G86" s="111"/>
      <c r="H86" s="181"/>
      <c r="I86" s="169"/>
      <c r="J86" s="111"/>
      <c r="K86" s="181"/>
      <c r="L86" s="169"/>
      <c r="M86" s="111"/>
      <c r="N86" s="181"/>
      <c r="O86" s="169"/>
      <c r="P86" s="101"/>
      <c r="Q86" s="100"/>
      <c r="R86" s="102"/>
      <c r="S86" s="102"/>
      <c r="T86" s="102"/>
      <c r="U86" s="102"/>
      <c r="V86" s="100"/>
      <c r="W86" s="100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</row>
    <row r="87" spans="1:43" s="97" customFormat="1" ht="12.75">
      <c r="A87" s="100"/>
      <c r="B87" s="111"/>
      <c r="C87" s="100"/>
      <c r="D87" s="100"/>
      <c r="E87" s="182"/>
      <c r="F87" s="100"/>
      <c r="G87" s="111"/>
      <c r="H87" s="182"/>
      <c r="I87" s="100"/>
      <c r="J87" s="111"/>
      <c r="K87" s="182"/>
      <c r="L87" s="100"/>
      <c r="M87" s="111"/>
      <c r="N87" s="182"/>
      <c r="O87" s="100"/>
      <c r="P87" s="101"/>
      <c r="Q87" s="100"/>
      <c r="R87" s="102"/>
      <c r="S87" s="102"/>
      <c r="T87" s="102"/>
      <c r="U87" s="102"/>
      <c r="V87" s="100"/>
      <c r="W87" s="100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</row>
    <row r="88" spans="1:43" s="97" customFormat="1" ht="12.75">
      <c r="A88" s="100"/>
      <c r="B88" s="111"/>
      <c r="C88" s="100"/>
      <c r="D88" s="100"/>
      <c r="E88" s="100"/>
      <c r="F88" s="100"/>
      <c r="G88" s="111"/>
      <c r="H88" s="100"/>
      <c r="I88" s="100"/>
      <c r="J88" s="111"/>
      <c r="K88" s="100"/>
      <c r="L88" s="100"/>
      <c r="M88" s="111"/>
      <c r="N88" s="100"/>
      <c r="O88" s="100"/>
      <c r="P88" s="101"/>
      <c r="Q88" s="100"/>
      <c r="R88" s="102"/>
      <c r="S88" s="102"/>
      <c r="T88" s="102"/>
      <c r="U88" s="102"/>
      <c r="V88" s="100"/>
      <c r="W88" s="100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</row>
    <row r="89" spans="1:23" ht="12.75">
      <c r="A89" s="100"/>
      <c r="B89" s="111"/>
      <c r="C89" s="100"/>
      <c r="D89" s="100"/>
      <c r="E89" s="111"/>
      <c r="F89" s="100"/>
      <c r="G89" s="111"/>
      <c r="H89" s="111"/>
      <c r="I89" s="100"/>
      <c r="J89" s="111"/>
      <c r="K89" s="111"/>
      <c r="L89" s="100"/>
      <c r="M89" s="111"/>
      <c r="N89" s="111"/>
      <c r="O89" s="100"/>
      <c r="P89" s="101"/>
      <c r="Q89" s="100"/>
      <c r="R89" s="102"/>
      <c r="S89" s="102"/>
      <c r="T89" s="102"/>
      <c r="U89" s="102"/>
      <c r="V89" s="100"/>
      <c r="W89" s="100"/>
    </row>
    <row r="90" spans="1:23" ht="12.75">
      <c r="A90" s="100"/>
      <c r="B90" s="111"/>
      <c r="C90" s="100"/>
      <c r="D90" s="111"/>
      <c r="E90" s="111"/>
      <c r="F90" s="100"/>
      <c r="G90" s="111"/>
      <c r="H90" s="111"/>
      <c r="I90" s="100"/>
      <c r="J90" s="111"/>
      <c r="K90" s="111"/>
      <c r="L90" s="100"/>
      <c r="M90" s="111"/>
      <c r="N90" s="111"/>
      <c r="O90" s="100"/>
      <c r="P90" s="101"/>
      <c r="Q90" s="100"/>
      <c r="R90" s="102"/>
      <c r="S90" s="102"/>
      <c r="T90" s="102"/>
      <c r="U90" s="102"/>
      <c r="V90" s="100"/>
      <c r="W90" s="100"/>
    </row>
    <row r="91" spans="1:23" ht="12.75">
      <c r="A91" s="100"/>
      <c r="B91" s="111"/>
      <c r="C91" s="100"/>
      <c r="D91" s="183"/>
      <c r="E91" s="183"/>
      <c r="F91" s="183"/>
      <c r="G91" s="111"/>
      <c r="H91" s="183"/>
      <c r="I91" s="183"/>
      <c r="J91" s="111"/>
      <c r="K91" s="183"/>
      <c r="L91" s="183"/>
      <c r="M91" s="111"/>
      <c r="N91" s="183"/>
      <c r="O91" s="183"/>
      <c r="P91" s="101"/>
      <c r="Q91" s="100"/>
      <c r="R91" s="102"/>
      <c r="S91" s="102"/>
      <c r="T91" s="102"/>
      <c r="U91" s="102"/>
      <c r="V91" s="100"/>
      <c r="W91" s="100"/>
    </row>
    <row r="92" spans="1:23" ht="12.75">
      <c r="A92" s="100"/>
      <c r="B92" s="111"/>
      <c r="C92" s="100"/>
      <c r="D92" s="100"/>
      <c r="E92" s="184"/>
      <c r="F92" s="100"/>
      <c r="G92" s="111"/>
      <c r="H92" s="184"/>
      <c r="I92" s="100"/>
      <c r="J92" s="111"/>
      <c r="K92" s="184"/>
      <c r="L92" s="100"/>
      <c r="M92" s="111"/>
      <c r="N92" s="184"/>
      <c r="O92" s="100"/>
      <c r="P92" s="101"/>
      <c r="Q92" s="100"/>
      <c r="R92" s="102"/>
      <c r="S92" s="102"/>
      <c r="T92" s="102"/>
      <c r="U92" s="102"/>
      <c r="V92" s="100"/>
      <c r="W92" s="100"/>
    </row>
    <row r="93" spans="1:23" ht="12.75">
      <c r="A93" s="100"/>
      <c r="B93" s="111"/>
      <c r="C93" s="100"/>
      <c r="D93" s="100"/>
      <c r="E93" s="100"/>
      <c r="F93" s="100"/>
      <c r="G93" s="111"/>
      <c r="H93" s="100"/>
      <c r="I93" s="100"/>
      <c r="J93" s="111"/>
      <c r="K93" s="100"/>
      <c r="L93" s="100"/>
      <c r="M93" s="111"/>
      <c r="N93" s="100"/>
      <c r="O93" s="100"/>
      <c r="P93" s="101"/>
      <c r="Q93" s="100"/>
      <c r="R93" s="102"/>
      <c r="S93" s="102"/>
      <c r="T93" s="102"/>
      <c r="U93" s="102"/>
      <c r="V93" s="100"/>
      <c r="W93" s="100"/>
    </row>
    <row r="94" spans="1:18" ht="12.75">
      <c r="A94" s="100"/>
      <c r="B94" s="111"/>
      <c r="C94" s="100"/>
      <c r="D94" s="100"/>
      <c r="E94" s="100"/>
      <c r="F94" s="100"/>
      <c r="G94" s="111"/>
      <c r="H94" s="100"/>
      <c r="I94" s="100"/>
      <c r="J94" s="111"/>
      <c r="K94" s="100"/>
      <c r="L94" s="100"/>
      <c r="M94" s="111"/>
      <c r="N94" s="100"/>
      <c r="O94" s="100"/>
      <c r="P94" s="101"/>
      <c r="Q94" s="100"/>
      <c r="R94" s="102"/>
    </row>
    <row r="95" spans="1:43" s="97" customFormat="1" ht="12.75">
      <c r="A95" s="185"/>
      <c r="B95" s="111"/>
      <c r="C95" s="100"/>
      <c r="D95" s="186"/>
      <c r="E95" s="187"/>
      <c r="F95" s="100"/>
      <c r="G95" s="186"/>
      <c r="H95" s="187"/>
      <c r="I95" s="100"/>
      <c r="J95" s="186"/>
      <c r="K95" s="187"/>
      <c r="L95" s="100"/>
      <c r="M95" s="186"/>
      <c r="N95" s="187"/>
      <c r="O95" s="100"/>
      <c r="P95" s="101"/>
      <c r="Q95" s="100"/>
      <c r="R95" s="102"/>
      <c r="S95" s="98"/>
      <c r="T95" s="99"/>
      <c r="U95" s="99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</row>
    <row r="96" spans="1:43" s="97" customFormat="1" ht="12.75">
      <c r="A96" s="185"/>
      <c r="B96" s="111"/>
      <c r="C96" s="100"/>
      <c r="D96" s="186"/>
      <c r="E96" s="187"/>
      <c r="F96" s="100"/>
      <c r="G96" s="186"/>
      <c r="H96" s="187"/>
      <c r="I96" s="100"/>
      <c r="J96" s="186"/>
      <c r="K96" s="187"/>
      <c r="L96" s="100"/>
      <c r="M96" s="186"/>
      <c r="N96" s="187"/>
      <c r="O96" s="100"/>
      <c r="P96" s="101"/>
      <c r="Q96" s="100"/>
      <c r="R96" s="102"/>
      <c r="S96" s="98"/>
      <c r="T96" s="99"/>
      <c r="U96" s="99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</row>
    <row r="97" spans="1:43" s="97" customFormat="1" ht="12.75">
      <c r="A97" s="100"/>
      <c r="B97" s="111"/>
      <c r="C97" s="100"/>
      <c r="D97" s="186"/>
      <c r="E97" s="187"/>
      <c r="F97" s="100"/>
      <c r="G97" s="186"/>
      <c r="H97" s="187"/>
      <c r="I97" s="100"/>
      <c r="J97" s="186"/>
      <c r="K97" s="187"/>
      <c r="L97" s="100"/>
      <c r="M97" s="186"/>
      <c r="N97" s="187"/>
      <c r="O97" s="100"/>
      <c r="P97" s="101"/>
      <c r="Q97" s="100"/>
      <c r="R97" s="102"/>
      <c r="S97" s="98"/>
      <c r="T97" s="99"/>
      <c r="U97" s="99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</row>
    <row r="98" spans="1:43" s="97" customFormat="1" ht="12.75">
      <c r="A98" s="185"/>
      <c r="B98" s="111"/>
      <c r="C98" s="100"/>
      <c r="D98" s="186"/>
      <c r="E98" s="187"/>
      <c r="F98" s="100"/>
      <c r="G98" s="186"/>
      <c r="H98" s="187"/>
      <c r="I98" s="100"/>
      <c r="J98" s="186"/>
      <c r="K98" s="187"/>
      <c r="L98" s="100"/>
      <c r="M98" s="186"/>
      <c r="N98" s="187"/>
      <c r="O98" s="100"/>
      <c r="P98" s="101"/>
      <c r="Q98" s="100"/>
      <c r="R98" s="102"/>
      <c r="S98" s="98"/>
      <c r="T98" s="99"/>
      <c r="U98" s="99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</row>
    <row r="99" spans="1:43" s="97" customFormat="1" ht="12.75">
      <c r="A99" s="185"/>
      <c r="B99" s="111"/>
      <c r="C99" s="100"/>
      <c r="D99" s="186"/>
      <c r="E99" s="187"/>
      <c r="F99" s="100"/>
      <c r="G99" s="186"/>
      <c r="H99" s="187"/>
      <c r="I99" s="100"/>
      <c r="J99" s="186"/>
      <c r="K99" s="187"/>
      <c r="L99" s="100"/>
      <c r="M99" s="186"/>
      <c r="N99" s="187"/>
      <c r="O99" s="100"/>
      <c r="P99" s="101"/>
      <c r="Q99" s="100"/>
      <c r="R99" s="102"/>
      <c r="S99" s="98"/>
      <c r="T99" s="99"/>
      <c r="U99" s="99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</row>
    <row r="100" spans="1:43" s="97" customFormat="1" ht="12.75">
      <c r="A100" s="185"/>
      <c r="B100" s="111"/>
      <c r="C100" s="100"/>
      <c r="D100" s="186"/>
      <c r="E100" s="187"/>
      <c r="F100" s="100"/>
      <c r="G100" s="186"/>
      <c r="H100" s="187"/>
      <c r="I100" s="100"/>
      <c r="J100" s="186"/>
      <c r="K100" s="187"/>
      <c r="L100" s="100"/>
      <c r="M100" s="186"/>
      <c r="N100" s="187"/>
      <c r="O100" s="100"/>
      <c r="P100" s="101"/>
      <c r="Q100" s="100"/>
      <c r="R100" s="102"/>
      <c r="S100" s="98"/>
      <c r="T100" s="99"/>
      <c r="U100" s="99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</row>
    <row r="101" spans="1:43" s="97" customFormat="1" ht="12.75">
      <c r="A101" s="185"/>
      <c r="B101" s="111"/>
      <c r="C101" s="100"/>
      <c r="D101" s="186"/>
      <c r="E101" s="187"/>
      <c r="F101" s="100"/>
      <c r="G101" s="186"/>
      <c r="H101" s="187"/>
      <c r="I101" s="100"/>
      <c r="J101" s="186"/>
      <c r="K101" s="187"/>
      <c r="L101" s="100"/>
      <c r="M101" s="186"/>
      <c r="N101" s="187"/>
      <c r="O101" s="100"/>
      <c r="P101" s="101"/>
      <c r="Q101" s="100"/>
      <c r="R101" s="102"/>
      <c r="S101" s="98"/>
      <c r="T101" s="99"/>
      <c r="U101" s="99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</row>
    <row r="102" spans="1:43" s="97" customFormat="1" ht="12.75">
      <c r="A102" s="185"/>
      <c r="B102" s="111"/>
      <c r="C102" s="100"/>
      <c r="D102" s="186"/>
      <c r="E102" s="187"/>
      <c r="F102" s="100"/>
      <c r="G102" s="186"/>
      <c r="H102" s="187"/>
      <c r="I102" s="100"/>
      <c r="J102" s="186"/>
      <c r="K102" s="187"/>
      <c r="L102" s="100"/>
      <c r="M102" s="186"/>
      <c r="N102" s="187"/>
      <c r="O102" s="100"/>
      <c r="P102" s="101"/>
      <c r="Q102" s="100"/>
      <c r="R102" s="102"/>
      <c r="S102" s="98"/>
      <c r="T102" s="99"/>
      <c r="U102" s="99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</row>
    <row r="103" spans="1:43" s="97" customFormat="1" ht="12.75">
      <c r="A103" s="185"/>
      <c r="B103" s="111"/>
      <c r="C103" s="100"/>
      <c r="D103" s="186"/>
      <c r="E103" s="187"/>
      <c r="F103" s="100"/>
      <c r="G103" s="186"/>
      <c r="H103" s="187"/>
      <c r="I103" s="100"/>
      <c r="J103" s="186"/>
      <c r="K103" s="187"/>
      <c r="L103" s="100"/>
      <c r="M103" s="186"/>
      <c r="N103" s="187"/>
      <c r="O103" s="100"/>
      <c r="P103" s="101"/>
      <c r="Q103" s="100"/>
      <c r="R103" s="102"/>
      <c r="S103" s="98"/>
      <c r="T103" s="99"/>
      <c r="U103" s="99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</row>
    <row r="104" spans="1:43" s="97" customFormat="1" ht="12.75">
      <c r="A104" s="185"/>
      <c r="B104" s="111"/>
      <c r="C104" s="100"/>
      <c r="D104" s="186"/>
      <c r="E104" s="187"/>
      <c r="F104" s="100"/>
      <c r="G104" s="186"/>
      <c r="H104" s="187"/>
      <c r="I104" s="100"/>
      <c r="J104" s="186"/>
      <c r="K104" s="187"/>
      <c r="L104" s="100"/>
      <c r="M104" s="186"/>
      <c r="N104" s="187"/>
      <c r="O104" s="100"/>
      <c r="P104" s="101"/>
      <c r="Q104" s="100"/>
      <c r="R104" s="102"/>
      <c r="S104" s="98"/>
      <c r="T104" s="99"/>
      <c r="U104" s="99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</row>
    <row r="105" spans="1:43" s="97" customFormat="1" ht="12.75">
      <c r="A105" s="185"/>
      <c r="B105" s="111"/>
      <c r="C105" s="100"/>
      <c r="D105" s="186"/>
      <c r="E105" s="187"/>
      <c r="F105" s="100"/>
      <c r="G105" s="186"/>
      <c r="H105" s="187"/>
      <c r="I105" s="100"/>
      <c r="J105" s="186"/>
      <c r="K105" s="187"/>
      <c r="L105" s="100"/>
      <c r="M105" s="186"/>
      <c r="N105" s="187"/>
      <c r="O105" s="100"/>
      <c r="P105" s="101"/>
      <c r="Q105" s="100"/>
      <c r="R105" s="102"/>
      <c r="S105" s="98"/>
      <c r="T105" s="99"/>
      <c r="U105" s="99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</row>
    <row r="106" spans="1:43" s="97" customFormat="1" ht="12.75">
      <c r="A106" s="185"/>
      <c r="B106" s="111"/>
      <c r="C106" s="100"/>
      <c r="D106" s="186"/>
      <c r="E106" s="187"/>
      <c r="F106" s="100"/>
      <c r="G106" s="186"/>
      <c r="H106" s="187"/>
      <c r="I106" s="100"/>
      <c r="J106" s="186"/>
      <c r="K106" s="187"/>
      <c r="L106" s="100"/>
      <c r="M106" s="186"/>
      <c r="N106" s="187"/>
      <c r="O106" s="100"/>
      <c r="P106" s="101"/>
      <c r="Q106" s="100"/>
      <c r="R106" s="102"/>
      <c r="S106" s="98"/>
      <c r="T106" s="99"/>
      <c r="U106" s="99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</row>
    <row r="107" spans="1:43" s="97" customFormat="1" ht="12.75">
      <c r="A107" s="185"/>
      <c r="B107" s="111"/>
      <c r="C107" s="100"/>
      <c r="D107" s="186"/>
      <c r="E107" s="187"/>
      <c r="F107" s="100"/>
      <c r="G107" s="186"/>
      <c r="H107" s="187"/>
      <c r="I107" s="100"/>
      <c r="J107" s="186"/>
      <c r="K107" s="187"/>
      <c r="L107" s="100"/>
      <c r="M107" s="186"/>
      <c r="N107" s="187"/>
      <c r="O107" s="100"/>
      <c r="P107" s="101"/>
      <c r="Q107" s="100"/>
      <c r="R107" s="102"/>
      <c r="S107" s="98"/>
      <c r="T107" s="99"/>
      <c r="U107" s="99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</row>
    <row r="108" spans="1:43" s="97" customFormat="1" ht="12.75">
      <c r="A108" s="185"/>
      <c r="B108" s="111"/>
      <c r="C108" s="100"/>
      <c r="D108" s="186"/>
      <c r="E108" s="187"/>
      <c r="F108" s="100"/>
      <c r="G108" s="186"/>
      <c r="H108" s="187"/>
      <c r="I108" s="100"/>
      <c r="J108" s="186"/>
      <c r="K108" s="187"/>
      <c r="L108" s="100"/>
      <c r="M108" s="186"/>
      <c r="N108" s="187"/>
      <c r="O108" s="100"/>
      <c r="P108" s="101"/>
      <c r="Q108" s="100"/>
      <c r="R108" s="102"/>
      <c r="S108" s="98"/>
      <c r="T108" s="99"/>
      <c r="U108" s="99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</row>
    <row r="109" spans="1:43" s="97" customFormat="1" ht="12.75">
      <c r="A109" s="185"/>
      <c r="B109" s="111"/>
      <c r="C109" s="100"/>
      <c r="D109" s="186"/>
      <c r="E109" s="187"/>
      <c r="F109" s="100"/>
      <c r="G109" s="186"/>
      <c r="H109" s="187"/>
      <c r="I109" s="100"/>
      <c r="J109" s="186"/>
      <c r="K109" s="187"/>
      <c r="L109" s="100"/>
      <c r="M109" s="186"/>
      <c r="N109" s="187"/>
      <c r="O109" s="100"/>
      <c r="P109" s="101"/>
      <c r="Q109" s="100"/>
      <c r="R109" s="102"/>
      <c r="S109" s="98"/>
      <c r="T109" s="99"/>
      <c r="U109" s="99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</row>
    <row r="110" spans="1:43" s="97" customFormat="1" ht="12.75">
      <c r="A110" s="185"/>
      <c r="B110" s="111"/>
      <c r="C110" s="100"/>
      <c r="D110" s="186"/>
      <c r="E110" s="187"/>
      <c r="F110" s="100"/>
      <c r="G110" s="186"/>
      <c r="H110" s="187"/>
      <c r="I110" s="100"/>
      <c r="J110" s="186"/>
      <c r="K110" s="187"/>
      <c r="L110" s="100"/>
      <c r="M110" s="186"/>
      <c r="N110" s="187"/>
      <c r="O110" s="100"/>
      <c r="P110" s="101"/>
      <c r="Q110" s="100"/>
      <c r="R110" s="102"/>
      <c r="S110" s="98"/>
      <c r="T110" s="99"/>
      <c r="U110" s="99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</row>
    <row r="111" spans="1:18" ht="12.75">
      <c r="A111" s="185"/>
      <c r="B111" s="111"/>
      <c r="C111" s="100"/>
      <c r="D111" s="186"/>
      <c r="E111" s="187"/>
      <c r="F111" s="100"/>
      <c r="G111" s="186"/>
      <c r="H111" s="187"/>
      <c r="I111" s="188"/>
      <c r="J111" s="186"/>
      <c r="K111" s="187"/>
      <c r="L111" s="100"/>
      <c r="M111" s="186"/>
      <c r="N111" s="187"/>
      <c r="O111" s="100"/>
      <c r="P111" s="101"/>
      <c r="Q111" s="100"/>
      <c r="R111" s="102"/>
    </row>
    <row r="112" spans="1:18" ht="12.75">
      <c r="A112" s="185"/>
      <c r="B112" s="111"/>
      <c r="C112" s="100"/>
      <c r="D112" s="186"/>
      <c r="E112" s="187"/>
      <c r="F112" s="100"/>
      <c r="G112" s="186"/>
      <c r="H112" s="187"/>
      <c r="I112" s="100"/>
      <c r="J112" s="186"/>
      <c r="K112" s="187"/>
      <c r="L112" s="100"/>
      <c r="M112" s="186"/>
      <c r="N112" s="187"/>
      <c r="O112" s="100"/>
      <c r="P112" s="101"/>
      <c r="Q112" s="100"/>
      <c r="R112" s="102"/>
    </row>
    <row r="113" spans="1:18" ht="12.75">
      <c r="A113" s="185"/>
      <c r="B113" s="111"/>
      <c r="C113" s="100"/>
      <c r="D113" s="186"/>
      <c r="E113" s="187"/>
      <c r="F113" s="100"/>
      <c r="G113" s="186"/>
      <c r="H113" s="187"/>
      <c r="I113" s="100"/>
      <c r="J113" s="186"/>
      <c r="K113" s="187"/>
      <c r="L113" s="100"/>
      <c r="M113" s="186"/>
      <c r="N113" s="187"/>
      <c r="O113" s="100"/>
      <c r="P113" s="101"/>
      <c r="Q113" s="100"/>
      <c r="R113" s="102"/>
    </row>
    <row r="114" spans="1:18" ht="12.75">
      <c r="A114" s="185"/>
      <c r="B114" s="111"/>
      <c r="C114" s="100"/>
      <c r="D114" s="186"/>
      <c r="E114" s="187"/>
      <c r="F114" s="100"/>
      <c r="G114" s="186"/>
      <c r="H114" s="187"/>
      <c r="I114" s="100"/>
      <c r="J114" s="186"/>
      <c r="K114" s="187"/>
      <c r="L114" s="100"/>
      <c r="M114" s="186"/>
      <c r="N114" s="187"/>
      <c r="O114" s="100"/>
      <c r="P114" s="101"/>
      <c r="Q114" s="100"/>
      <c r="R114" s="102"/>
    </row>
    <row r="115" spans="1:18" ht="12.75">
      <c r="A115" s="185"/>
      <c r="B115" s="111"/>
      <c r="C115" s="100"/>
      <c r="D115" s="186"/>
      <c r="E115" s="187"/>
      <c r="F115" s="100"/>
      <c r="G115" s="186"/>
      <c r="H115" s="187"/>
      <c r="I115" s="100"/>
      <c r="J115" s="186"/>
      <c r="K115" s="187"/>
      <c r="L115" s="100"/>
      <c r="M115" s="186"/>
      <c r="N115" s="187"/>
      <c r="O115" s="100"/>
      <c r="P115" s="101"/>
      <c r="Q115" s="100"/>
      <c r="R115" s="102"/>
    </row>
    <row r="116" spans="1:18" ht="12.75">
      <c r="A116" s="185"/>
      <c r="B116" s="111"/>
      <c r="C116" s="100"/>
      <c r="D116" s="186"/>
      <c r="E116" s="187"/>
      <c r="F116" s="100"/>
      <c r="G116" s="186"/>
      <c r="H116" s="187"/>
      <c r="I116" s="100"/>
      <c r="J116" s="186"/>
      <c r="K116" s="187"/>
      <c r="L116" s="100"/>
      <c r="M116" s="186"/>
      <c r="N116" s="187"/>
      <c r="O116" s="100"/>
      <c r="P116" s="101"/>
      <c r="Q116" s="100"/>
      <c r="R116" s="102"/>
    </row>
    <row r="117" spans="1:18" ht="12.75">
      <c r="A117" s="185"/>
      <c r="B117" s="111"/>
      <c r="C117" s="100"/>
      <c r="D117" s="186"/>
      <c r="E117" s="187"/>
      <c r="F117" s="100"/>
      <c r="G117" s="186"/>
      <c r="H117" s="187"/>
      <c r="I117" s="100"/>
      <c r="J117" s="186"/>
      <c r="K117" s="187"/>
      <c r="L117" s="100"/>
      <c r="M117" s="186"/>
      <c r="N117" s="187"/>
      <c r="O117" s="100"/>
      <c r="P117" s="101"/>
      <c r="Q117" s="100"/>
      <c r="R117" s="102"/>
    </row>
    <row r="118" spans="1:18" ht="12.75">
      <c r="A118" s="185"/>
      <c r="B118" s="111"/>
      <c r="C118" s="100"/>
      <c r="D118" s="186"/>
      <c r="E118" s="187"/>
      <c r="F118" s="100"/>
      <c r="G118" s="186"/>
      <c r="H118" s="187"/>
      <c r="I118" s="100"/>
      <c r="J118" s="186"/>
      <c r="K118" s="187"/>
      <c r="L118" s="100"/>
      <c r="M118" s="186"/>
      <c r="N118" s="187"/>
      <c r="O118" s="100"/>
      <c r="P118" s="101"/>
      <c r="Q118" s="100"/>
      <c r="R118" s="102"/>
    </row>
    <row r="119" spans="1:18" ht="12.75">
      <c r="A119" s="185"/>
      <c r="B119" s="111"/>
      <c r="C119" s="100"/>
      <c r="D119" s="186"/>
      <c r="E119" s="187"/>
      <c r="F119" s="100"/>
      <c r="G119" s="186"/>
      <c r="H119" s="187"/>
      <c r="I119" s="100"/>
      <c r="J119" s="186"/>
      <c r="K119" s="187"/>
      <c r="L119" s="100"/>
      <c r="M119" s="186"/>
      <c r="N119" s="187"/>
      <c r="O119" s="100"/>
      <c r="P119" s="101"/>
      <c r="Q119" s="100"/>
      <c r="R119" s="102"/>
    </row>
    <row r="120" spans="1:18" ht="12.75">
      <c r="A120" s="185"/>
      <c r="B120" s="111"/>
      <c r="C120" s="100"/>
      <c r="D120" s="186"/>
      <c r="E120" s="187"/>
      <c r="F120" s="100"/>
      <c r="G120" s="186"/>
      <c r="H120" s="187"/>
      <c r="I120" s="100"/>
      <c r="J120" s="186"/>
      <c r="K120" s="187"/>
      <c r="L120" s="100"/>
      <c r="M120" s="186"/>
      <c r="N120" s="187"/>
      <c r="O120" s="100"/>
      <c r="P120" s="101"/>
      <c r="Q120" s="100"/>
      <c r="R120" s="102"/>
    </row>
    <row r="121" spans="1:18" ht="12.75">
      <c r="A121" s="185"/>
      <c r="B121" s="111"/>
      <c r="C121" s="100"/>
      <c r="D121" s="186"/>
      <c r="E121" s="187"/>
      <c r="F121" s="100"/>
      <c r="G121" s="186"/>
      <c r="H121" s="187"/>
      <c r="I121" s="100"/>
      <c r="J121" s="186"/>
      <c r="K121" s="187"/>
      <c r="L121" s="100"/>
      <c r="M121" s="186"/>
      <c r="N121" s="187"/>
      <c r="O121" s="100"/>
      <c r="P121" s="101"/>
      <c r="Q121" s="100"/>
      <c r="R121" s="102"/>
    </row>
    <row r="122" spans="1:18" ht="12.75">
      <c r="A122" s="185"/>
      <c r="B122" s="111"/>
      <c r="C122" s="100"/>
      <c r="D122" s="186"/>
      <c r="E122" s="187"/>
      <c r="F122" s="100"/>
      <c r="G122" s="186"/>
      <c r="H122" s="187"/>
      <c r="I122" s="100"/>
      <c r="J122" s="186"/>
      <c r="K122" s="187"/>
      <c r="L122" s="100"/>
      <c r="M122" s="186"/>
      <c r="N122" s="187"/>
      <c r="O122" s="100"/>
      <c r="P122" s="101"/>
      <c r="Q122" s="100"/>
      <c r="R122" s="102"/>
    </row>
    <row r="123" spans="1:21" ht="12.75">
      <c r="A123" s="185"/>
      <c r="B123" s="111"/>
      <c r="C123" s="100"/>
      <c r="D123" s="186"/>
      <c r="E123" s="187"/>
      <c r="F123" s="100"/>
      <c r="G123" s="186"/>
      <c r="H123" s="187"/>
      <c r="I123" s="100"/>
      <c r="J123" s="186"/>
      <c r="K123" s="187"/>
      <c r="L123" s="188"/>
      <c r="M123" s="186"/>
      <c r="N123" s="187"/>
      <c r="O123" s="188"/>
      <c r="P123" s="100"/>
      <c r="Q123" s="100"/>
      <c r="R123" s="100"/>
      <c r="S123" s="92"/>
      <c r="T123" s="92"/>
      <c r="U123" s="92"/>
    </row>
    <row r="124" spans="1:21" ht="12.75">
      <c r="A124" s="185"/>
      <c r="B124" s="111"/>
      <c r="C124" s="100"/>
      <c r="D124" s="186"/>
      <c r="E124" s="187"/>
      <c r="F124" s="100"/>
      <c r="G124" s="186"/>
      <c r="H124" s="187"/>
      <c r="I124" s="100"/>
      <c r="J124" s="186"/>
      <c r="K124" s="187"/>
      <c r="L124" s="100"/>
      <c r="M124" s="186"/>
      <c r="N124" s="187"/>
      <c r="O124" s="100"/>
      <c r="P124" s="100"/>
      <c r="Q124" s="100"/>
      <c r="R124" s="100"/>
      <c r="S124" s="92"/>
      <c r="T124" s="92"/>
      <c r="U124" s="92"/>
    </row>
    <row r="125" spans="1:21" ht="12.75">
      <c r="A125" s="185"/>
      <c r="B125" s="111"/>
      <c r="C125" s="100"/>
      <c r="D125" s="186"/>
      <c r="E125" s="187"/>
      <c r="F125" s="100"/>
      <c r="G125" s="186"/>
      <c r="H125" s="187"/>
      <c r="I125" s="100"/>
      <c r="J125" s="186"/>
      <c r="K125" s="187"/>
      <c r="L125" s="100"/>
      <c r="M125" s="186"/>
      <c r="N125" s="187"/>
      <c r="O125" s="100"/>
      <c r="P125" s="100"/>
      <c r="Q125" s="100"/>
      <c r="R125" s="100"/>
      <c r="S125" s="92"/>
      <c r="T125" s="92"/>
      <c r="U125" s="92"/>
    </row>
    <row r="126" spans="1:21" ht="12.75">
      <c r="A126" s="185"/>
      <c r="B126" s="111"/>
      <c r="C126" s="100"/>
      <c r="D126" s="186"/>
      <c r="E126" s="187"/>
      <c r="F126" s="100"/>
      <c r="G126" s="186"/>
      <c r="H126" s="187"/>
      <c r="I126" s="100"/>
      <c r="J126" s="186"/>
      <c r="K126" s="187"/>
      <c r="L126" s="100"/>
      <c r="M126" s="186"/>
      <c r="N126" s="187"/>
      <c r="O126" s="100"/>
      <c r="P126" s="100"/>
      <c r="Q126" s="100"/>
      <c r="R126" s="100"/>
      <c r="S126" s="92"/>
      <c r="T126" s="92"/>
      <c r="U126" s="92"/>
    </row>
    <row r="127" spans="1:21" ht="12.75">
      <c r="A127" s="100"/>
      <c r="B127" s="111"/>
      <c r="C127" s="100"/>
      <c r="D127" s="100"/>
      <c r="E127" s="124"/>
      <c r="F127" s="124"/>
      <c r="G127" s="124"/>
      <c r="H127" s="124"/>
      <c r="I127" s="100"/>
      <c r="J127" s="124"/>
      <c r="K127" s="124"/>
      <c r="L127" s="100"/>
      <c r="M127" s="124"/>
      <c r="N127" s="124"/>
      <c r="O127" s="100"/>
      <c r="P127" s="100"/>
      <c r="Q127" s="100"/>
      <c r="R127" s="100"/>
      <c r="S127" s="92"/>
      <c r="T127" s="92"/>
      <c r="U127" s="92"/>
    </row>
    <row r="128" spans="1:21" ht="12.75">
      <c r="A128" s="100"/>
      <c r="B128" s="111"/>
      <c r="C128" s="100"/>
      <c r="D128" s="100"/>
      <c r="E128" s="100"/>
      <c r="F128" s="100"/>
      <c r="G128" s="111"/>
      <c r="H128" s="100"/>
      <c r="I128" s="100"/>
      <c r="J128" s="111"/>
      <c r="K128" s="100"/>
      <c r="L128" s="100"/>
      <c r="M128" s="111"/>
      <c r="N128" s="100"/>
      <c r="O128" s="100"/>
      <c r="P128" s="100"/>
      <c r="Q128" s="100"/>
      <c r="R128" s="100"/>
      <c r="S128" s="92"/>
      <c r="T128" s="92"/>
      <c r="U128" s="92"/>
    </row>
    <row r="129" spans="1:21" ht="12.75">
      <c r="A129" s="100"/>
      <c r="B129" s="177"/>
      <c r="C129" s="100"/>
      <c r="D129" s="100"/>
      <c r="E129" s="100"/>
      <c r="F129" s="100"/>
      <c r="G129" s="111"/>
      <c r="H129" s="100"/>
      <c r="I129" s="100"/>
      <c r="J129" s="111"/>
      <c r="K129" s="100"/>
      <c r="L129" s="100"/>
      <c r="M129" s="111"/>
      <c r="N129" s="100"/>
      <c r="O129" s="100"/>
      <c r="P129" s="100"/>
      <c r="Q129" s="100"/>
      <c r="R129" s="100"/>
      <c r="S129" s="92"/>
      <c r="T129" s="92"/>
      <c r="U129" s="92"/>
    </row>
    <row r="130" spans="1:21" ht="12.75">
      <c r="A130" s="100"/>
      <c r="B130" s="177"/>
      <c r="C130" s="100"/>
      <c r="D130" s="100"/>
      <c r="E130" s="100"/>
      <c r="F130" s="100"/>
      <c r="G130" s="111"/>
      <c r="H130" s="100"/>
      <c r="I130" s="100"/>
      <c r="J130" s="111"/>
      <c r="K130" s="100"/>
      <c r="L130" s="100"/>
      <c r="M130" s="111"/>
      <c r="N130" s="100"/>
      <c r="O130" s="100"/>
      <c r="P130" s="100"/>
      <c r="Q130" s="100"/>
      <c r="R130" s="100"/>
      <c r="S130" s="92"/>
      <c r="T130" s="92"/>
      <c r="U130" s="92"/>
    </row>
    <row r="131" spans="1:21" ht="12.75">
      <c r="A131" s="100"/>
      <c r="B131" s="177"/>
      <c r="C131" s="100"/>
      <c r="D131" s="100"/>
      <c r="E131" s="100"/>
      <c r="F131" s="100"/>
      <c r="G131" s="111"/>
      <c r="H131" s="100"/>
      <c r="I131" s="100"/>
      <c r="J131" s="111"/>
      <c r="K131" s="100"/>
      <c r="L131" s="100"/>
      <c r="M131" s="111"/>
      <c r="N131" s="100"/>
      <c r="O131" s="100"/>
      <c r="P131" s="100"/>
      <c r="Q131" s="100"/>
      <c r="R131" s="100"/>
      <c r="S131" s="92"/>
      <c r="T131" s="92"/>
      <c r="U131" s="92"/>
    </row>
    <row r="132" spans="1:21" ht="12.75">
      <c r="A132" s="100"/>
      <c r="B132" s="177"/>
      <c r="C132" s="100"/>
      <c r="D132" s="100"/>
      <c r="E132" s="100"/>
      <c r="F132" s="100"/>
      <c r="G132" s="111"/>
      <c r="H132" s="100"/>
      <c r="I132" s="100"/>
      <c r="J132" s="111"/>
      <c r="K132" s="100"/>
      <c r="L132" s="100"/>
      <c r="M132" s="111"/>
      <c r="N132" s="100"/>
      <c r="O132" s="100"/>
      <c r="P132" s="100"/>
      <c r="Q132" s="100"/>
      <c r="R132" s="100"/>
      <c r="S132" s="92"/>
      <c r="T132" s="92"/>
      <c r="U132" s="92"/>
    </row>
    <row r="133" spans="1:21" ht="12.75">
      <c r="A133" s="100"/>
      <c r="B133" s="177"/>
      <c r="C133" s="100"/>
      <c r="D133" s="100"/>
      <c r="E133" s="100"/>
      <c r="F133" s="100"/>
      <c r="G133" s="111"/>
      <c r="H133" s="100"/>
      <c r="I133" s="100"/>
      <c r="J133" s="111"/>
      <c r="K133" s="100"/>
      <c r="L133" s="100"/>
      <c r="M133" s="111"/>
      <c r="N133" s="100"/>
      <c r="O133" s="100"/>
      <c r="P133" s="100"/>
      <c r="Q133" s="100"/>
      <c r="R133" s="100"/>
      <c r="S133" s="92"/>
      <c r="T133" s="92"/>
      <c r="U133" s="92"/>
    </row>
    <row r="134" spans="1:21" ht="12.75">
      <c r="A134" s="100"/>
      <c r="B134" s="177"/>
      <c r="C134" s="100"/>
      <c r="D134" s="100"/>
      <c r="E134" s="100"/>
      <c r="F134" s="100"/>
      <c r="G134" s="111"/>
      <c r="H134" s="100"/>
      <c r="I134" s="100"/>
      <c r="J134" s="111"/>
      <c r="K134" s="100"/>
      <c r="L134" s="100"/>
      <c r="M134" s="111"/>
      <c r="N134" s="100"/>
      <c r="O134" s="100"/>
      <c r="P134" s="100"/>
      <c r="Q134" s="100"/>
      <c r="R134" s="100"/>
      <c r="S134" s="92"/>
      <c r="T134" s="92"/>
      <c r="U134" s="92"/>
    </row>
    <row r="135" spans="1:21" ht="12.75">
      <c r="A135" s="100"/>
      <c r="B135" s="177"/>
      <c r="C135" s="100"/>
      <c r="D135" s="100"/>
      <c r="E135" s="100"/>
      <c r="F135" s="100"/>
      <c r="G135" s="111"/>
      <c r="H135" s="100"/>
      <c r="I135" s="100"/>
      <c r="J135" s="111"/>
      <c r="K135" s="100"/>
      <c r="L135" s="100"/>
      <c r="M135" s="111"/>
      <c r="N135" s="100"/>
      <c r="O135" s="100"/>
      <c r="P135" s="100"/>
      <c r="Q135" s="100"/>
      <c r="R135" s="100"/>
      <c r="S135" s="92"/>
      <c r="T135" s="92"/>
      <c r="U135" s="92"/>
    </row>
    <row r="136" spans="1:21" ht="12.75">
      <c r="A136" s="100"/>
      <c r="B136" s="177"/>
      <c r="C136" s="100"/>
      <c r="D136" s="100"/>
      <c r="E136" s="100"/>
      <c r="F136" s="100"/>
      <c r="G136" s="111"/>
      <c r="H136" s="100"/>
      <c r="I136" s="100"/>
      <c r="J136" s="111"/>
      <c r="K136" s="100"/>
      <c r="L136" s="100"/>
      <c r="M136" s="111"/>
      <c r="N136" s="100"/>
      <c r="O136" s="100"/>
      <c r="P136" s="100"/>
      <c r="Q136" s="100"/>
      <c r="R136" s="100"/>
      <c r="S136" s="92"/>
      <c r="T136" s="92"/>
      <c r="U136" s="92"/>
    </row>
    <row r="137" spans="1:21" ht="12.75">
      <c r="A137" s="100"/>
      <c r="B137" s="177"/>
      <c r="C137" s="100"/>
      <c r="D137" s="100"/>
      <c r="E137" s="100"/>
      <c r="F137" s="100"/>
      <c r="G137" s="111"/>
      <c r="H137" s="100"/>
      <c r="I137" s="100"/>
      <c r="J137" s="111"/>
      <c r="K137" s="100"/>
      <c r="L137" s="100"/>
      <c r="M137" s="111"/>
      <c r="N137" s="100"/>
      <c r="O137" s="100"/>
      <c r="P137" s="100"/>
      <c r="Q137" s="100"/>
      <c r="R137" s="100"/>
      <c r="S137" s="92"/>
      <c r="T137" s="92"/>
      <c r="U137" s="92"/>
    </row>
    <row r="138" spans="1:21" ht="12.75">
      <c r="A138" s="100"/>
      <c r="B138" s="177"/>
      <c r="C138" s="100"/>
      <c r="D138" s="100"/>
      <c r="E138" s="100"/>
      <c r="F138" s="100"/>
      <c r="G138" s="111"/>
      <c r="H138" s="100"/>
      <c r="I138" s="100"/>
      <c r="J138" s="111"/>
      <c r="K138" s="100"/>
      <c r="L138" s="100"/>
      <c r="M138" s="111"/>
      <c r="N138" s="100"/>
      <c r="O138" s="100"/>
      <c r="P138" s="100"/>
      <c r="Q138" s="100"/>
      <c r="R138" s="100"/>
      <c r="S138" s="92"/>
      <c r="T138" s="92"/>
      <c r="U138" s="92"/>
    </row>
    <row r="139" spans="1:21" ht="12.75">
      <c r="A139" s="100"/>
      <c r="B139" s="177"/>
      <c r="C139" s="100"/>
      <c r="D139" s="100"/>
      <c r="E139" s="100"/>
      <c r="F139" s="100"/>
      <c r="G139" s="111"/>
      <c r="H139" s="100"/>
      <c r="I139" s="100"/>
      <c r="J139" s="111"/>
      <c r="K139" s="100"/>
      <c r="L139" s="100"/>
      <c r="M139" s="111"/>
      <c r="N139" s="100"/>
      <c r="O139" s="100"/>
      <c r="P139" s="100"/>
      <c r="Q139" s="100"/>
      <c r="R139" s="100"/>
      <c r="S139" s="92"/>
      <c r="T139" s="92"/>
      <c r="U139" s="92"/>
    </row>
    <row r="140" spans="1:21" ht="12.75">
      <c r="A140" s="100"/>
      <c r="B140" s="177"/>
      <c r="C140" s="100"/>
      <c r="D140" s="100"/>
      <c r="E140" s="100"/>
      <c r="F140" s="100"/>
      <c r="G140" s="111"/>
      <c r="H140" s="100"/>
      <c r="I140" s="100"/>
      <c r="J140" s="111"/>
      <c r="K140" s="100"/>
      <c r="L140" s="100"/>
      <c r="M140" s="111"/>
      <c r="N140" s="100"/>
      <c r="O140" s="100"/>
      <c r="P140" s="100"/>
      <c r="Q140" s="100"/>
      <c r="R140" s="100"/>
      <c r="S140" s="92"/>
      <c r="T140" s="92"/>
      <c r="U140" s="92"/>
    </row>
    <row r="141" spans="1:21" ht="12.75">
      <c r="A141" s="100"/>
      <c r="B141" s="177"/>
      <c r="C141" s="100"/>
      <c r="D141" s="100"/>
      <c r="E141" s="100"/>
      <c r="F141" s="100"/>
      <c r="G141" s="111"/>
      <c r="H141" s="100"/>
      <c r="I141" s="100"/>
      <c r="J141" s="111"/>
      <c r="K141" s="100"/>
      <c r="L141" s="100"/>
      <c r="M141" s="111"/>
      <c r="N141" s="100"/>
      <c r="O141" s="100"/>
      <c r="P141" s="100"/>
      <c r="Q141" s="100"/>
      <c r="R141" s="100"/>
      <c r="S141" s="92"/>
      <c r="T141" s="92"/>
      <c r="U141" s="92"/>
    </row>
    <row r="142" spans="1:21" ht="12.75">
      <c r="A142" s="100"/>
      <c r="B142" s="177"/>
      <c r="C142" s="100"/>
      <c r="D142" s="100"/>
      <c r="E142" s="100"/>
      <c r="F142" s="100"/>
      <c r="G142" s="111"/>
      <c r="H142" s="100"/>
      <c r="I142" s="100"/>
      <c r="J142" s="111"/>
      <c r="K142" s="100"/>
      <c r="L142" s="100"/>
      <c r="M142" s="111"/>
      <c r="N142" s="100"/>
      <c r="O142" s="100"/>
      <c r="P142" s="100"/>
      <c r="Q142" s="100"/>
      <c r="R142" s="100"/>
      <c r="S142" s="92"/>
      <c r="T142" s="92"/>
      <c r="U142" s="92"/>
    </row>
    <row r="143" spans="1:21" ht="12.75">
      <c r="A143" s="100"/>
      <c r="B143" s="177"/>
      <c r="C143" s="100"/>
      <c r="D143" s="100"/>
      <c r="E143" s="100"/>
      <c r="F143" s="100"/>
      <c r="G143" s="111"/>
      <c r="H143" s="100"/>
      <c r="I143" s="100"/>
      <c r="J143" s="111"/>
      <c r="K143" s="100"/>
      <c r="L143" s="100"/>
      <c r="M143" s="111"/>
      <c r="N143" s="100"/>
      <c r="O143" s="100"/>
      <c r="P143" s="100"/>
      <c r="Q143" s="100"/>
      <c r="R143" s="100"/>
      <c r="S143" s="92"/>
      <c r="T143" s="92"/>
      <c r="U143" s="92"/>
    </row>
    <row r="144" spans="1:21" ht="12.7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92"/>
      <c r="T144" s="92"/>
      <c r="U144" s="92"/>
    </row>
    <row r="145" spans="1:21" ht="12.7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92"/>
      <c r="T145" s="92"/>
      <c r="U145" s="92"/>
    </row>
    <row r="146" spans="1:21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92"/>
      <c r="T146" s="92"/>
      <c r="U146" s="92"/>
    </row>
    <row r="147" spans="1:21" ht="12.7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92"/>
      <c r="T147" s="92"/>
      <c r="U147" s="92"/>
    </row>
    <row r="148" spans="1:21" ht="12.7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92"/>
      <c r="T148" s="92"/>
      <c r="U148" s="92"/>
    </row>
    <row r="149" spans="1:21" ht="12.7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92"/>
      <c r="T149" s="92"/>
      <c r="U149" s="92"/>
    </row>
    <row r="150" spans="1:21" ht="12.7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92"/>
      <c r="T150" s="92"/>
      <c r="U150" s="92"/>
    </row>
    <row r="151" spans="1:21" ht="12.7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92"/>
      <c r="T151" s="92"/>
      <c r="U151" s="92"/>
    </row>
    <row r="152" spans="1:21" ht="12.7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92"/>
      <c r="T152" s="92"/>
      <c r="U152" s="92"/>
    </row>
    <row r="153" spans="1:21" ht="12.7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92"/>
      <c r="T153" s="92"/>
      <c r="U153" s="92"/>
    </row>
    <row r="154" spans="1:21" ht="12.7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92"/>
      <c r="T154" s="92"/>
      <c r="U154" s="92"/>
    </row>
    <row r="155" spans="1:21" ht="12.7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92"/>
      <c r="T155" s="92"/>
      <c r="U155" s="92"/>
    </row>
    <row r="156" spans="1:21" ht="12.7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92"/>
      <c r="T156" s="92"/>
      <c r="U156" s="92"/>
    </row>
    <row r="157" spans="1:21" ht="12.7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92"/>
      <c r="T157" s="92"/>
      <c r="U157" s="92"/>
    </row>
    <row r="158" spans="1:21" ht="12.7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92"/>
      <c r="T158" s="92"/>
      <c r="U158" s="92"/>
    </row>
    <row r="159" spans="1:21" ht="12.7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92"/>
      <c r="T159" s="92"/>
      <c r="U159" s="92"/>
    </row>
    <row r="160" spans="1:21" ht="12.7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92"/>
      <c r="T160" s="92"/>
      <c r="U160" s="92"/>
    </row>
    <row r="161" spans="1:21" ht="12.7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92"/>
      <c r="T161" s="92"/>
      <c r="U161" s="92"/>
    </row>
    <row r="162" spans="1:21" ht="12.7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92"/>
      <c r="T162" s="92"/>
      <c r="U162" s="92"/>
    </row>
    <row r="163" spans="1:21" ht="12.7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92"/>
      <c r="T163" s="92"/>
      <c r="U163" s="92"/>
    </row>
    <row r="164" spans="1:21" ht="12.7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92"/>
      <c r="T164" s="92"/>
      <c r="U164" s="92"/>
    </row>
    <row r="165" spans="1:21" ht="12.7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92"/>
      <c r="T165" s="92"/>
      <c r="U165" s="92"/>
    </row>
    <row r="166" spans="1:21" ht="12.7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92"/>
      <c r="T166" s="92"/>
      <c r="U166" s="92"/>
    </row>
    <row r="167" spans="1:21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92"/>
      <c r="T167" s="92"/>
      <c r="U167" s="92"/>
    </row>
    <row r="168" spans="1:21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92"/>
      <c r="T168" s="92"/>
      <c r="U168" s="92"/>
    </row>
    <row r="169" spans="1:21" ht="12.7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92"/>
      <c r="T169" s="92"/>
      <c r="U169" s="92"/>
    </row>
    <row r="170" spans="1:18" ht="12.75">
      <c r="A170" s="100"/>
      <c r="B170" s="177"/>
      <c r="C170" s="100"/>
      <c r="D170" s="100"/>
      <c r="E170" s="100"/>
      <c r="F170" s="100"/>
      <c r="G170" s="111"/>
      <c r="H170" s="100"/>
      <c r="I170" s="100"/>
      <c r="J170" s="100"/>
      <c r="K170" s="100"/>
      <c r="L170" s="100"/>
      <c r="M170" s="100"/>
      <c r="N170" s="100"/>
      <c r="O170" s="100"/>
      <c r="P170" s="101"/>
      <c r="Q170" s="100"/>
      <c r="R170" s="102"/>
    </row>
    <row r="171" spans="1:18" ht="12.75">
      <c r="A171" s="100"/>
      <c r="B171" s="177"/>
      <c r="C171" s="100"/>
      <c r="D171" s="100"/>
      <c r="E171" s="100"/>
      <c r="F171" s="100"/>
      <c r="G171" s="111"/>
      <c r="H171" s="100"/>
      <c r="I171" s="100"/>
      <c r="J171" s="100"/>
      <c r="K171" s="100"/>
      <c r="L171" s="100"/>
      <c r="M171" s="100"/>
      <c r="N171" s="100"/>
      <c r="O171" s="100"/>
      <c r="P171" s="101"/>
      <c r="Q171" s="100"/>
      <c r="R171" s="102"/>
    </row>
    <row r="172" spans="1:18" ht="12.75">
      <c r="A172" s="100"/>
      <c r="B172" s="177"/>
      <c r="C172" s="100"/>
      <c r="D172" s="100"/>
      <c r="E172" s="100"/>
      <c r="F172" s="100"/>
      <c r="G172" s="111"/>
      <c r="H172" s="100"/>
      <c r="I172" s="100"/>
      <c r="J172" s="100"/>
      <c r="K172" s="100"/>
      <c r="L172" s="100"/>
      <c r="M172" s="100"/>
      <c r="N172" s="100"/>
      <c r="O172" s="100"/>
      <c r="P172" s="101"/>
      <c r="Q172" s="100"/>
      <c r="R172" s="102"/>
    </row>
    <row r="173" spans="1:18" ht="12.75">
      <c r="A173" s="100"/>
      <c r="B173" s="177"/>
      <c r="C173" s="100"/>
      <c r="D173" s="100"/>
      <c r="E173" s="100"/>
      <c r="F173" s="100"/>
      <c r="G173" s="111"/>
      <c r="H173" s="100"/>
      <c r="I173" s="100"/>
      <c r="J173" s="100"/>
      <c r="K173" s="100"/>
      <c r="L173" s="100"/>
      <c r="M173" s="100"/>
      <c r="N173" s="100"/>
      <c r="O173" s="100"/>
      <c r="P173" s="101"/>
      <c r="Q173" s="100"/>
      <c r="R173" s="102"/>
    </row>
    <row r="174" spans="1:18" ht="12.75">
      <c r="A174" s="100"/>
      <c r="B174" s="177"/>
      <c r="C174" s="100"/>
      <c r="D174" s="100"/>
      <c r="E174" s="100"/>
      <c r="F174" s="100"/>
      <c r="G174" s="111"/>
      <c r="H174" s="100"/>
      <c r="I174" s="100"/>
      <c r="J174" s="100"/>
      <c r="K174" s="100"/>
      <c r="L174" s="100"/>
      <c r="M174" s="100"/>
      <c r="N174" s="100"/>
      <c r="O174" s="100"/>
      <c r="P174" s="101"/>
      <c r="Q174" s="100"/>
      <c r="R174" s="102"/>
    </row>
    <row r="175" spans="1:18" ht="12.75">
      <c r="A175" s="100"/>
      <c r="B175" s="177"/>
      <c r="C175" s="100"/>
      <c r="D175" s="100"/>
      <c r="E175" s="100"/>
      <c r="F175" s="100"/>
      <c r="G175" s="111"/>
      <c r="H175" s="100"/>
      <c r="I175" s="100"/>
      <c r="J175" s="100"/>
      <c r="K175" s="100"/>
      <c r="L175" s="100"/>
      <c r="M175" s="100"/>
      <c r="N175" s="100"/>
      <c r="O175" s="100"/>
      <c r="P175" s="101"/>
      <c r="Q175" s="100"/>
      <c r="R175" s="102"/>
    </row>
    <row r="176" spans="1:18" ht="12.75">
      <c r="A176" s="100"/>
      <c r="B176" s="177"/>
      <c r="C176" s="100"/>
      <c r="D176" s="100"/>
      <c r="E176" s="100"/>
      <c r="F176" s="100"/>
      <c r="G176" s="111"/>
      <c r="H176" s="100"/>
      <c r="I176" s="100"/>
      <c r="J176" s="100"/>
      <c r="K176" s="100"/>
      <c r="L176" s="100"/>
      <c r="M176" s="100"/>
      <c r="N176" s="100"/>
      <c r="O176" s="100"/>
      <c r="P176" s="101"/>
      <c r="Q176" s="100"/>
      <c r="R176" s="102"/>
    </row>
    <row r="177" spans="1:18" ht="12.75">
      <c r="A177" s="100"/>
      <c r="B177" s="177"/>
      <c r="C177" s="100"/>
      <c r="D177" s="100"/>
      <c r="E177" s="100"/>
      <c r="F177" s="100"/>
      <c r="G177" s="111"/>
      <c r="H177" s="100"/>
      <c r="I177" s="100"/>
      <c r="J177" s="100"/>
      <c r="K177" s="100"/>
      <c r="L177" s="100"/>
      <c r="M177" s="100"/>
      <c r="N177" s="100"/>
      <c r="O177" s="100"/>
      <c r="P177" s="101"/>
      <c r="Q177" s="100"/>
      <c r="R177" s="102"/>
    </row>
    <row r="178" spans="1:43" s="94" customFormat="1" ht="12.75">
      <c r="A178" s="100"/>
      <c r="B178" s="177"/>
      <c r="C178" s="100"/>
      <c r="D178" s="100"/>
      <c r="E178" s="100"/>
      <c r="F178" s="100"/>
      <c r="G178" s="111"/>
      <c r="H178" s="100"/>
      <c r="I178" s="100"/>
      <c r="J178" s="100"/>
      <c r="K178" s="100"/>
      <c r="L178" s="100"/>
      <c r="M178" s="100"/>
      <c r="N178" s="100"/>
      <c r="O178" s="100"/>
      <c r="P178" s="101"/>
      <c r="Q178" s="100"/>
      <c r="R178" s="102"/>
      <c r="S178" s="98"/>
      <c r="T178" s="99"/>
      <c r="U178" s="99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</row>
    <row r="179" spans="1:43" s="94" customFormat="1" ht="12.75">
      <c r="A179" s="100"/>
      <c r="B179" s="177"/>
      <c r="C179" s="100"/>
      <c r="D179" s="100"/>
      <c r="E179" s="100"/>
      <c r="F179" s="100"/>
      <c r="G179" s="111"/>
      <c r="H179" s="100"/>
      <c r="I179" s="100"/>
      <c r="J179" s="100"/>
      <c r="K179" s="100"/>
      <c r="L179" s="100"/>
      <c r="M179" s="100"/>
      <c r="N179" s="100"/>
      <c r="O179" s="100"/>
      <c r="P179" s="101"/>
      <c r="Q179" s="100"/>
      <c r="R179" s="102"/>
      <c r="S179" s="98"/>
      <c r="T179" s="99"/>
      <c r="U179" s="99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</row>
    <row r="180" spans="1:43" s="94" customFormat="1" ht="12.75">
      <c r="A180" s="100"/>
      <c r="B180" s="177"/>
      <c r="C180" s="100"/>
      <c r="D180" s="100"/>
      <c r="E180" s="100"/>
      <c r="F180" s="100"/>
      <c r="G180" s="111"/>
      <c r="H180" s="100"/>
      <c r="I180" s="100"/>
      <c r="J180" s="100"/>
      <c r="K180" s="100"/>
      <c r="L180" s="100"/>
      <c r="M180" s="100"/>
      <c r="N180" s="100"/>
      <c r="O180" s="100"/>
      <c r="P180" s="101"/>
      <c r="Q180" s="100"/>
      <c r="R180" s="102"/>
      <c r="S180" s="98"/>
      <c r="T180" s="99"/>
      <c r="U180" s="99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</row>
    <row r="181" spans="1:43" s="94" customFormat="1" ht="12.75">
      <c r="A181" s="100"/>
      <c r="B181" s="177"/>
      <c r="C181" s="100"/>
      <c r="D181" s="100"/>
      <c r="E181" s="100"/>
      <c r="F181" s="100"/>
      <c r="G181" s="111"/>
      <c r="H181" s="100"/>
      <c r="I181" s="100"/>
      <c r="J181" s="100"/>
      <c r="K181" s="100"/>
      <c r="L181" s="100"/>
      <c r="M181" s="100"/>
      <c r="N181" s="100"/>
      <c r="O181" s="100"/>
      <c r="P181" s="101"/>
      <c r="Q181" s="100"/>
      <c r="R181" s="102"/>
      <c r="S181" s="98"/>
      <c r="T181" s="99"/>
      <c r="U181" s="99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</row>
    <row r="182" spans="1:43" s="94" customFormat="1" ht="12.75">
      <c r="A182" s="100"/>
      <c r="B182" s="177"/>
      <c r="C182" s="100"/>
      <c r="D182" s="100"/>
      <c r="E182" s="100"/>
      <c r="F182" s="100"/>
      <c r="G182" s="111"/>
      <c r="H182" s="100"/>
      <c r="I182" s="100"/>
      <c r="J182" s="100"/>
      <c r="K182" s="100"/>
      <c r="L182" s="100"/>
      <c r="M182" s="100"/>
      <c r="N182" s="100"/>
      <c r="O182" s="100"/>
      <c r="P182" s="101"/>
      <c r="Q182" s="100"/>
      <c r="R182" s="102"/>
      <c r="S182" s="98"/>
      <c r="T182" s="99"/>
      <c r="U182" s="99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</row>
    <row r="183" spans="1:43" s="94" customFormat="1" ht="12.75">
      <c r="A183" s="100"/>
      <c r="B183" s="177"/>
      <c r="C183" s="100"/>
      <c r="D183" s="100"/>
      <c r="E183" s="100"/>
      <c r="F183" s="100"/>
      <c r="G183" s="111"/>
      <c r="H183" s="100"/>
      <c r="I183" s="100"/>
      <c r="J183" s="100"/>
      <c r="K183" s="100"/>
      <c r="L183" s="100"/>
      <c r="M183" s="100"/>
      <c r="N183" s="100"/>
      <c r="O183" s="100"/>
      <c r="P183" s="101"/>
      <c r="Q183" s="100"/>
      <c r="R183" s="102"/>
      <c r="S183" s="98"/>
      <c r="T183" s="99"/>
      <c r="U183" s="99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</row>
    <row r="184" spans="1:43" s="94" customFormat="1" ht="12.75">
      <c r="A184" s="100"/>
      <c r="B184" s="177"/>
      <c r="C184" s="100"/>
      <c r="D184" s="100"/>
      <c r="E184" s="100"/>
      <c r="F184" s="100"/>
      <c r="G184" s="111"/>
      <c r="H184" s="100"/>
      <c r="I184" s="100"/>
      <c r="J184" s="100"/>
      <c r="K184" s="100"/>
      <c r="L184" s="100"/>
      <c r="M184" s="100"/>
      <c r="N184" s="100"/>
      <c r="O184" s="100"/>
      <c r="P184" s="101"/>
      <c r="Q184" s="100"/>
      <c r="R184" s="102"/>
      <c r="S184" s="98"/>
      <c r="T184" s="99"/>
      <c r="U184" s="99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</row>
    <row r="185" spans="1:43" s="94" customFormat="1" ht="12.75">
      <c r="A185" s="100"/>
      <c r="B185" s="177"/>
      <c r="C185" s="100"/>
      <c r="D185" s="100"/>
      <c r="E185" s="100"/>
      <c r="F185" s="100"/>
      <c r="G185" s="111"/>
      <c r="H185" s="100"/>
      <c r="I185" s="100"/>
      <c r="J185" s="100"/>
      <c r="K185" s="100"/>
      <c r="L185" s="100"/>
      <c r="M185" s="100"/>
      <c r="N185" s="100"/>
      <c r="O185" s="100"/>
      <c r="P185" s="101"/>
      <c r="Q185" s="100"/>
      <c r="R185" s="102"/>
      <c r="S185" s="98"/>
      <c r="T185" s="99"/>
      <c r="U185" s="99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</row>
    <row r="186" spans="1:43" s="94" customFormat="1" ht="12.75">
      <c r="A186" s="100"/>
      <c r="B186" s="177"/>
      <c r="C186" s="100"/>
      <c r="D186" s="100"/>
      <c r="E186" s="100"/>
      <c r="F186" s="100"/>
      <c r="G186" s="111"/>
      <c r="H186" s="100"/>
      <c r="I186" s="100"/>
      <c r="J186" s="100"/>
      <c r="K186" s="100"/>
      <c r="L186" s="100"/>
      <c r="M186" s="100"/>
      <c r="N186" s="100"/>
      <c r="O186" s="100"/>
      <c r="P186" s="101"/>
      <c r="Q186" s="100"/>
      <c r="R186" s="102"/>
      <c r="S186" s="98"/>
      <c r="T186" s="99"/>
      <c r="U186" s="99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</row>
    <row r="187" spans="1:43" s="94" customFormat="1" ht="12.75">
      <c r="A187" s="100"/>
      <c r="B187" s="177"/>
      <c r="C187" s="100"/>
      <c r="D187" s="100"/>
      <c r="E187" s="100"/>
      <c r="F187" s="100"/>
      <c r="G187" s="111"/>
      <c r="H187" s="100"/>
      <c r="I187" s="100"/>
      <c r="J187" s="100"/>
      <c r="K187" s="100"/>
      <c r="L187" s="100"/>
      <c r="M187" s="100"/>
      <c r="N187" s="100"/>
      <c r="O187" s="100"/>
      <c r="P187" s="101"/>
      <c r="Q187" s="100"/>
      <c r="R187" s="102"/>
      <c r="S187" s="98"/>
      <c r="T187" s="99"/>
      <c r="U187" s="99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</row>
    <row r="188" spans="1:43" s="94" customFormat="1" ht="12.75">
      <c r="A188" s="100"/>
      <c r="B188" s="177"/>
      <c r="C188" s="100"/>
      <c r="D188" s="100"/>
      <c r="E188" s="100"/>
      <c r="F188" s="100"/>
      <c r="G188" s="111"/>
      <c r="H188" s="100"/>
      <c r="I188" s="100"/>
      <c r="J188" s="100"/>
      <c r="K188" s="100"/>
      <c r="L188" s="100"/>
      <c r="M188" s="100"/>
      <c r="N188" s="100"/>
      <c r="O188" s="100"/>
      <c r="P188" s="101"/>
      <c r="Q188" s="100"/>
      <c r="R188" s="102"/>
      <c r="S188" s="98"/>
      <c r="T188" s="99"/>
      <c r="U188" s="99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</row>
    <row r="189" spans="1:43" s="94" customFormat="1" ht="12.75">
      <c r="A189" s="100"/>
      <c r="B189" s="177"/>
      <c r="C189" s="100"/>
      <c r="D189" s="100"/>
      <c r="E189" s="100"/>
      <c r="F189" s="100"/>
      <c r="G189" s="111"/>
      <c r="H189" s="100"/>
      <c r="I189" s="100"/>
      <c r="J189" s="100"/>
      <c r="K189" s="100"/>
      <c r="L189" s="100"/>
      <c r="M189" s="100"/>
      <c r="N189" s="100"/>
      <c r="O189" s="100"/>
      <c r="P189" s="101"/>
      <c r="Q189" s="100"/>
      <c r="R189" s="102"/>
      <c r="S189" s="98"/>
      <c r="T189" s="99"/>
      <c r="U189" s="99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</row>
    <row r="190" spans="1:43" s="94" customFormat="1" ht="12.75">
      <c r="A190" s="100"/>
      <c r="B190" s="177"/>
      <c r="C190" s="100"/>
      <c r="D190" s="100"/>
      <c r="E190" s="100"/>
      <c r="F190" s="100"/>
      <c r="G190" s="111"/>
      <c r="H190" s="100"/>
      <c r="I190" s="100"/>
      <c r="J190" s="100"/>
      <c r="K190" s="100"/>
      <c r="L190" s="100"/>
      <c r="M190" s="100"/>
      <c r="N190" s="100"/>
      <c r="O190" s="100"/>
      <c r="P190" s="101"/>
      <c r="Q190" s="100"/>
      <c r="R190" s="102"/>
      <c r="S190" s="98"/>
      <c r="T190" s="99"/>
      <c r="U190" s="99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</row>
    <row r="191" spans="1:43" s="94" customFormat="1" ht="12.75">
      <c r="A191" s="100"/>
      <c r="B191" s="177"/>
      <c r="C191" s="100"/>
      <c r="D191" s="100"/>
      <c r="E191" s="100"/>
      <c r="F191" s="100"/>
      <c r="G191" s="111"/>
      <c r="H191" s="100"/>
      <c r="I191" s="100"/>
      <c r="J191" s="100"/>
      <c r="K191" s="100"/>
      <c r="L191" s="100"/>
      <c r="M191" s="100"/>
      <c r="N191" s="100"/>
      <c r="O191" s="100"/>
      <c r="P191" s="101"/>
      <c r="Q191" s="100"/>
      <c r="R191" s="102"/>
      <c r="S191" s="98"/>
      <c r="T191" s="99"/>
      <c r="U191" s="99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</row>
    <row r="192" spans="1:43" s="98" customFormat="1" ht="12.75">
      <c r="A192" s="100"/>
      <c r="B192" s="177"/>
      <c r="C192" s="100"/>
      <c r="D192" s="100"/>
      <c r="E192" s="100"/>
      <c r="F192" s="100"/>
      <c r="G192" s="111"/>
      <c r="H192" s="100"/>
      <c r="I192" s="100"/>
      <c r="J192" s="100"/>
      <c r="K192" s="100"/>
      <c r="L192" s="100"/>
      <c r="M192" s="100"/>
      <c r="N192" s="100"/>
      <c r="O192" s="100"/>
      <c r="P192" s="101"/>
      <c r="Q192" s="100"/>
      <c r="R192" s="102"/>
      <c r="T192" s="99"/>
      <c r="U192" s="99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1:43" s="98" customFormat="1" ht="12.75">
      <c r="A193" s="100"/>
      <c r="B193" s="177"/>
      <c r="C193" s="100"/>
      <c r="D193" s="100"/>
      <c r="E193" s="100"/>
      <c r="F193" s="100"/>
      <c r="G193" s="111"/>
      <c r="H193" s="100"/>
      <c r="I193" s="100"/>
      <c r="J193" s="100"/>
      <c r="K193" s="100"/>
      <c r="L193" s="100"/>
      <c r="M193" s="100"/>
      <c r="N193" s="100"/>
      <c r="O193" s="100"/>
      <c r="P193" s="101"/>
      <c r="Q193" s="100"/>
      <c r="R193" s="102"/>
      <c r="T193" s="99"/>
      <c r="U193" s="99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1:43" s="98" customFormat="1" ht="12.75">
      <c r="A194" s="100"/>
      <c r="B194" s="177"/>
      <c r="C194" s="100"/>
      <c r="D194" s="100"/>
      <c r="E194" s="100"/>
      <c r="F194" s="100"/>
      <c r="G194" s="111"/>
      <c r="H194" s="100"/>
      <c r="I194" s="100"/>
      <c r="J194" s="100"/>
      <c r="K194" s="100"/>
      <c r="L194" s="100"/>
      <c r="M194" s="100"/>
      <c r="N194" s="100"/>
      <c r="O194" s="100"/>
      <c r="P194" s="101"/>
      <c r="Q194" s="100"/>
      <c r="R194" s="102"/>
      <c r="T194" s="99"/>
      <c r="U194" s="99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1:43" s="98" customFormat="1" ht="12.75">
      <c r="A195" s="100"/>
      <c r="B195" s="177"/>
      <c r="C195" s="100"/>
      <c r="D195" s="100"/>
      <c r="E195" s="100"/>
      <c r="F195" s="100"/>
      <c r="G195" s="111"/>
      <c r="H195" s="100"/>
      <c r="I195" s="100"/>
      <c r="J195" s="100"/>
      <c r="K195" s="100"/>
      <c r="L195" s="100"/>
      <c r="M195" s="100"/>
      <c r="N195" s="100"/>
      <c r="O195" s="100"/>
      <c r="P195" s="101"/>
      <c r="Q195" s="100"/>
      <c r="R195" s="102"/>
      <c r="T195" s="99"/>
      <c r="U195" s="99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1:43" s="98" customFormat="1" ht="12.75">
      <c r="A196" s="100"/>
      <c r="B196" s="177"/>
      <c r="C196" s="100"/>
      <c r="D196" s="100"/>
      <c r="E196" s="100"/>
      <c r="F196" s="100"/>
      <c r="G196" s="111"/>
      <c r="H196" s="100"/>
      <c r="I196" s="100"/>
      <c r="J196" s="100"/>
      <c r="K196" s="100"/>
      <c r="L196" s="100"/>
      <c r="M196" s="100"/>
      <c r="N196" s="100"/>
      <c r="O196" s="100"/>
      <c r="P196" s="101"/>
      <c r="Q196" s="100"/>
      <c r="R196" s="102"/>
      <c r="T196" s="99"/>
      <c r="U196" s="99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1:43" s="98" customFormat="1" ht="12.75">
      <c r="A197" s="100"/>
      <c r="B197" s="177"/>
      <c r="C197" s="100"/>
      <c r="D197" s="100"/>
      <c r="E197" s="100"/>
      <c r="F197" s="100"/>
      <c r="G197" s="111"/>
      <c r="H197" s="100"/>
      <c r="I197" s="100"/>
      <c r="J197" s="100"/>
      <c r="K197" s="100"/>
      <c r="L197" s="100"/>
      <c r="M197" s="100"/>
      <c r="N197" s="100"/>
      <c r="O197" s="100"/>
      <c r="P197" s="101"/>
      <c r="Q197" s="100"/>
      <c r="R197" s="102"/>
      <c r="T197" s="99"/>
      <c r="U197" s="99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1:43" s="98" customFormat="1" ht="12.75">
      <c r="A198" s="100"/>
      <c r="B198" s="177"/>
      <c r="C198" s="100"/>
      <c r="D198" s="100"/>
      <c r="E198" s="100"/>
      <c r="F198" s="100"/>
      <c r="G198" s="111"/>
      <c r="H198" s="100"/>
      <c r="I198" s="100"/>
      <c r="J198" s="100"/>
      <c r="K198" s="100"/>
      <c r="L198" s="100"/>
      <c r="M198" s="100"/>
      <c r="N198" s="100"/>
      <c r="O198" s="100"/>
      <c r="P198" s="101"/>
      <c r="Q198" s="100"/>
      <c r="R198" s="102"/>
      <c r="T198" s="99"/>
      <c r="U198" s="99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1:43" s="98" customFormat="1" ht="12.75">
      <c r="A199" s="100"/>
      <c r="B199" s="177"/>
      <c r="C199" s="100"/>
      <c r="D199" s="100"/>
      <c r="E199" s="100"/>
      <c r="F199" s="100"/>
      <c r="G199" s="111"/>
      <c r="H199" s="100"/>
      <c r="I199" s="100"/>
      <c r="J199" s="100"/>
      <c r="K199" s="100"/>
      <c r="L199" s="100"/>
      <c r="M199" s="100"/>
      <c r="N199" s="100"/>
      <c r="O199" s="100"/>
      <c r="P199" s="101"/>
      <c r="Q199" s="100"/>
      <c r="R199" s="102"/>
      <c r="T199" s="99"/>
      <c r="U199" s="99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1:43" s="98" customFormat="1" ht="12.75">
      <c r="A200" s="100"/>
      <c r="B200" s="177"/>
      <c r="C200" s="100"/>
      <c r="D200" s="100"/>
      <c r="E200" s="100"/>
      <c r="F200" s="100"/>
      <c r="G200" s="111"/>
      <c r="H200" s="100"/>
      <c r="I200" s="100"/>
      <c r="J200" s="100"/>
      <c r="K200" s="100"/>
      <c r="L200" s="100"/>
      <c r="M200" s="100"/>
      <c r="N200" s="100"/>
      <c r="O200" s="100"/>
      <c r="P200" s="101"/>
      <c r="Q200" s="100"/>
      <c r="R200" s="102"/>
      <c r="T200" s="99"/>
      <c r="U200" s="99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1:43" s="98" customFormat="1" ht="12.75">
      <c r="A201" s="100"/>
      <c r="B201" s="177"/>
      <c r="C201" s="100"/>
      <c r="D201" s="100"/>
      <c r="E201" s="100"/>
      <c r="F201" s="100"/>
      <c r="G201" s="111"/>
      <c r="H201" s="100"/>
      <c r="I201" s="100"/>
      <c r="J201" s="100"/>
      <c r="K201" s="100"/>
      <c r="L201" s="100"/>
      <c r="M201" s="100"/>
      <c r="N201" s="100"/>
      <c r="O201" s="100"/>
      <c r="P201" s="101"/>
      <c r="Q201" s="100"/>
      <c r="R201" s="102"/>
      <c r="T201" s="99"/>
      <c r="U201" s="99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1:43" s="98" customFormat="1" ht="12.75">
      <c r="A202" s="100"/>
      <c r="B202" s="177"/>
      <c r="C202" s="100"/>
      <c r="D202" s="100"/>
      <c r="E202" s="100"/>
      <c r="F202" s="100"/>
      <c r="G202" s="111"/>
      <c r="H202" s="100"/>
      <c r="I202" s="100"/>
      <c r="J202" s="100"/>
      <c r="K202" s="100"/>
      <c r="L202" s="100"/>
      <c r="M202" s="100"/>
      <c r="N202" s="100"/>
      <c r="O202" s="100"/>
      <c r="P202" s="101"/>
      <c r="Q202" s="100"/>
      <c r="R202" s="102"/>
      <c r="T202" s="99"/>
      <c r="U202" s="99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1:43" s="98" customFormat="1" ht="12.75">
      <c r="A203" s="100"/>
      <c r="B203" s="177"/>
      <c r="C203" s="100"/>
      <c r="D203" s="100"/>
      <c r="E203" s="100"/>
      <c r="F203" s="100"/>
      <c r="G203" s="111"/>
      <c r="H203" s="100"/>
      <c r="I203" s="100"/>
      <c r="J203" s="100"/>
      <c r="K203" s="100"/>
      <c r="L203" s="100"/>
      <c r="M203" s="100"/>
      <c r="N203" s="100"/>
      <c r="O203" s="100"/>
      <c r="P203" s="101"/>
      <c r="Q203" s="100"/>
      <c r="R203" s="102"/>
      <c r="T203" s="99"/>
      <c r="U203" s="99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1:43" s="98" customFormat="1" ht="12.75">
      <c r="A204" s="100"/>
      <c r="B204" s="177"/>
      <c r="C204" s="100"/>
      <c r="D204" s="100"/>
      <c r="E204" s="100"/>
      <c r="F204" s="100"/>
      <c r="G204" s="111"/>
      <c r="H204" s="100"/>
      <c r="I204" s="100"/>
      <c r="J204" s="100"/>
      <c r="K204" s="100"/>
      <c r="L204" s="100"/>
      <c r="M204" s="100"/>
      <c r="N204" s="100"/>
      <c r="O204" s="100"/>
      <c r="P204" s="101"/>
      <c r="Q204" s="100"/>
      <c r="R204" s="102"/>
      <c r="T204" s="99"/>
      <c r="U204" s="99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1:43" s="98" customFormat="1" ht="12.75">
      <c r="A205" s="100"/>
      <c r="B205" s="177"/>
      <c r="C205" s="100"/>
      <c r="D205" s="100"/>
      <c r="E205" s="100"/>
      <c r="F205" s="100"/>
      <c r="G205" s="111"/>
      <c r="H205" s="100"/>
      <c r="I205" s="100"/>
      <c r="J205" s="100"/>
      <c r="K205" s="100"/>
      <c r="L205" s="100"/>
      <c r="M205" s="100"/>
      <c r="N205" s="100"/>
      <c r="O205" s="100"/>
      <c r="P205" s="101"/>
      <c r="Q205" s="100"/>
      <c r="R205" s="102"/>
      <c r="T205" s="99"/>
      <c r="U205" s="99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1:43" s="98" customFormat="1" ht="12.75">
      <c r="A206" s="100"/>
      <c r="B206" s="177"/>
      <c r="C206" s="100"/>
      <c r="D206" s="100"/>
      <c r="E206" s="100"/>
      <c r="F206" s="100"/>
      <c r="G206" s="111"/>
      <c r="H206" s="100"/>
      <c r="I206" s="100"/>
      <c r="J206" s="100"/>
      <c r="K206" s="100"/>
      <c r="L206" s="100"/>
      <c r="M206" s="100"/>
      <c r="N206" s="100"/>
      <c r="O206" s="100"/>
      <c r="P206" s="101"/>
      <c r="Q206" s="100"/>
      <c r="R206" s="102"/>
      <c r="T206" s="99"/>
      <c r="U206" s="99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1:43" s="98" customFormat="1" ht="12.75">
      <c r="A207" s="100"/>
      <c r="B207" s="177"/>
      <c r="C207" s="100"/>
      <c r="D207" s="100"/>
      <c r="E207" s="100"/>
      <c r="F207" s="100"/>
      <c r="G207" s="111"/>
      <c r="H207" s="100"/>
      <c r="I207" s="100"/>
      <c r="J207" s="100"/>
      <c r="K207" s="100"/>
      <c r="L207" s="100"/>
      <c r="M207" s="100"/>
      <c r="N207" s="100"/>
      <c r="O207" s="100"/>
      <c r="P207" s="101"/>
      <c r="Q207" s="100"/>
      <c r="R207" s="102"/>
      <c r="T207" s="99"/>
      <c r="U207" s="99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1:43" s="98" customFormat="1" ht="12.75">
      <c r="A208" s="100"/>
      <c r="B208" s="177"/>
      <c r="C208" s="100"/>
      <c r="D208" s="100"/>
      <c r="E208" s="100"/>
      <c r="F208" s="100"/>
      <c r="G208" s="111"/>
      <c r="H208" s="100"/>
      <c r="I208" s="100"/>
      <c r="J208" s="100"/>
      <c r="K208" s="100"/>
      <c r="L208" s="100"/>
      <c r="M208" s="100"/>
      <c r="N208" s="100"/>
      <c r="O208" s="100"/>
      <c r="P208" s="101"/>
      <c r="Q208" s="100"/>
      <c r="R208" s="102"/>
      <c r="T208" s="99"/>
      <c r="U208" s="99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1:43" s="98" customFormat="1" ht="12.75">
      <c r="A209" s="100"/>
      <c r="B209" s="177"/>
      <c r="C209" s="100"/>
      <c r="D209" s="100"/>
      <c r="E209" s="100"/>
      <c r="F209" s="100"/>
      <c r="G209" s="111"/>
      <c r="H209" s="100"/>
      <c r="I209" s="100"/>
      <c r="J209" s="100"/>
      <c r="K209" s="100"/>
      <c r="L209" s="100"/>
      <c r="M209" s="100"/>
      <c r="N209" s="100"/>
      <c r="O209" s="100"/>
      <c r="P209" s="101"/>
      <c r="Q209" s="100"/>
      <c r="R209" s="102"/>
      <c r="T209" s="99"/>
      <c r="U209" s="99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1:43" s="98" customFormat="1" ht="12.75">
      <c r="A210" s="100"/>
      <c r="B210" s="177"/>
      <c r="C210" s="100"/>
      <c r="D210" s="100"/>
      <c r="E210" s="100"/>
      <c r="F210" s="100"/>
      <c r="G210" s="111"/>
      <c r="H210" s="100"/>
      <c r="I210" s="100"/>
      <c r="J210" s="100"/>
      <c r="K210" s="100"/>
      <c r="L210" s="100"/>
      <c r="M210" s="100"/>
      <c r="N210" s="100"/>
      <c r="O210" s="100"/>
      <c r="P210" s="101"/>
      <c r="Q210" s="100"/>
      <c r="R210" s="102"/>
      <c r="T210" s="99"/>
      <c r="U210" s="99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1:43" s="98" customFormat="1" ht="12.75">
      <c r="A211" s="100"/>
      <c r="B211" s="177"/>
      <c r="C211" s="100"/>
      <c r="D211" s="100"/>
      <c r="E211" s="100"/>
      <c r="F211" s="100"/>
      <c r="G211" s="111"/>
      <c r="H211" s="100"/>
      <c r="I211" s="100"/>
      <c r="J211" s="100"/>
      <c r="K211" s="100"/>
      <c r="L211" s="100"/>
      <c r="M211" s="100"/>
      <c r="N211" s="100"/>
      <c r="O211" s="100"/>
      <c r="P211" s="101"/>
      <c r="Q211" s="100"/>
      <c r="R211" s="102"/>
      <c r="T211" s="99"/>
      <c r="U211" s="99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  <row r="212" spans="1:43" s="98" customFormat="1" ht="12.75">
      <c r="A212" s="100"/>
      <c r="B212" s="177"/>
      <c r="C212" s="100"/>
      <c r="D212" s="100"/>
      <c r="E212" s="100"/>
      <c r="F212" s="100"/>
      <c r="G212" s="111"/>
      <c r="H212" s="100"/>
      <c r="I212" s="100"/>
      <c r="J212" s="100"/>
      <c r="K212" s="100"/>
      <c r="L212" s="100"/>
      <c r="M212" s="100"/>
      <c r="N212" s="100"/>
      <c r="O212" s="100"/>
      <c r="P212" s="101"/>
      <c r="Q212" s="100"/>
      <c r="R212" s="102"/>
      <c r="T212" s="99"/>
      <c r="U212" s="99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</row>
    <row r="213" spans="1:43" s="98" customFormat="1" ht="12.75">
      <c r="A213" s="100"/>
      <c r="B213" s="177"/>
      <c r="C213" s="100"/>
      <c r="D213" s="100"/>
      <c r="E213" s="100"/>
      <c r="F213" s="100"/>
      <c r="G213" s="111"/>
      <c r="H213" s="100"/>
      <c r="I213" s="100"/>
      <c r="J213" s="100"/>
      <c r="K213" s="100"/>
      <c r="L213" s="100"/>
      <c r="M213" s="100"/>
      <c r="N213" s="100"/>
      <c r="O213" s="100"/>
      <c r="P213" s="101"/>
      <c r="Q213" s="100"/>
      <c r="R213" s="102"/>
      <c r="T213" s="99"/>
      <c r="U213" s="99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</row>
    <row r="214" spans="1:43" s="98" customFormat="1" ht="12.75">
      <c r="A214" s="100"/>
      <c r="B214" s="177"/>
      <c r="C214" s="100"/>
      <c r="D214" s="100"/>
      <c r="E214" s="100"/>
      <c r="F214" s="100"/>
      <c r="G214" s="111"/>
      <c r="H214" s="100"/>
      <c r="I214" s="100"/>
      <c r="J214" s="100"/>
      <c r="K214" s="100"/>
      <c r="L214" s="100"/>
      <c r="M214" s="100"/>
      <c r="N214" s="100"/>
      <c r="O214" s="100"/>
      <c r="P214" s="101"/>
      <c r="Q214" s="100"/>
      <c r="R214" s="102"/>
      <c r="T214" s="99"/>
      <c r="U214" s="99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</row>
    <row r="215" spans="1:43" s="98" customFormat="1" ht="12.75">
      <c r="A215" s="100"/>
      <c r="B215" s="177"/>
      <c r="C215" s="100"/>
      <c r="D215" s="100"/>
      <c r="E215" s="100"/>
      <c r="F215" s="100"/>
      <c r="G215" s="111"/>
      <c r="H215" s="100"/>
      <c r="I215" s="100"/>
      <c r="J215" s="100"/>
      <c r="K215" s="100"/>
      <c r="L215" s="100"/>
      <c r="M215" s="100"/>
      <c r="N215" s="100"/>
      <c r="O215" s="100"/>
      <c r="P215" s="101"/>
      <c r="Q215" s="100"/>
      <c r="R215" s="102"/>
      <c r="T215" s="99"/>
      <c r="U215" s="99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</row>
    <row r="216" spans="1:43" s="98" customFormat="1" ht="12.75">
      <c r="A216" s="100"/>
      <c r="B216" s="177"/>
      <c r="C216" s="100"/>
      <c r="D216" s="100"/>
      <c r="E216" s="100"/>
      <c r="F216" s="100"/>
      <c r="G216" s="111"/>
      <c r="H216" s="100"/>
      <c r="I216" s="100"/>
      <c r="J216" s="100"/>
      <c r="K216" s="100"/>
      <c r="L216" s="100"/>
      <c r="M216" s="100"/>
      <c r="N216" s="100"/>
      <c r="O216" s="100"/>
      <c r="P216" s="101"/>
      <c r="Q216" s="100"/>
      <c r="R216" s="102"/>
      <c r="T216" s="99"/>
      <c r="U216" s="99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</row>
    <row r="217" spans="1:43" s="98" customFormat="1" ht="12.75">
      <c r="A217" s="100"/>
      <c r="B217" s="177"/>
      <c r="C217" s="100"/>
      <c r="D217" s="100"/>
      <c r="E217" s="100"/>
      <c r="F217" s="100"/>
      <c r="G217" s="111"/>
      <c r="H217" s="100"/>
      <c r="I217" s="100"/>
      <c r="J217" s="100"/>
      <c r="K217" s="100"/>
      <c r="L217" s="100"/>
      <c r="M217" s="100"/>
      <c r="N217" s="100"/>
      <c r="O217" s="100"/>
      <c r="P217" s="101"/>
      <c r="Q217" s="100"/>
      <c r="R217" s="102"/>
      <c r="T217" s="99"/>
      <c r="U217" s="99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</row>
    <row r="218" spans="1:43" s="98" customFormat="1" ht="12.75">
      <c r="A218" s="100"/>
      <c r="B218" s="177"/>
      <c r="C218" s="100"/>
      <c r="D218" s="100"/>
      <c r="E218" s="100"/>
      <c r="F218" s="100"/>
      <c r="G218" s="111"/>
      <c r="H218" s="100"/>
      <c r="I218" s="100"/>
      <c r="J218" s="100"/>
      <c r="K218" s="100"/>
      <c r="L218" s="100"/>
      <c r="M218" s="100"/>
      <c r="N218" s="100"/>
      <c r="O218" s="100"/>
      <c r="P218" s="101"/>
      <c r="Q218" s="100"/>
      <c r="R218" s="102"/>
      <c r="T218" s="99"/>
      <c r="U218" s="99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</row>
    <row r="219" spans="1:43" s="98" customFormat="1" ht="12.75">
      <c r="A219" s="100"/>
      <c r="B219" s="177"/>
      <c r="C219" s="100"/>
      <c r="D219" s="100"/>
      <c r="E219" s="100"/>
      <c r="F219" s="100"/>
      <c r="G219" s="111"/>
      <c r="H219" s="100"/>
      <c r="I219" s="100"/>
      <c r="J219" s="100"/>
      <c r="K219" s="100"/>
      <c r="L219" s="100"/>
      <c r="M219" s="100"/>
      <c r="N219" s="100"/>
      <c r="O219" s="100"/>
      <c r="P219" s="101"/>
      <c r="Q219" s="100"/>
      <c r="R219" s="102"/>
      <c r="T219" s="99"/>
      <c r="U219" s="99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</row>
    <row r="220" spans="1:43" s="98" customFormat="1" ht="12.75">
      <c r="A220" s="100"/>
      <c r="B220" s="177"/>
      <c r="C220" s="100"/>
      <c r="D220" s="100"/>
      <c r="E220" s="100"/>
      <c r="F220" s="100"/>
      <c r="G220" s="111"/>
      <c r="H220" s="100"/>
      <c r="I220" s="100"/>
      <c r="J220" s="100"/>
      <c r="K220" s="100"/>
      <c r="L220" s="100"/>
      <c r="M220" s="100"/>
      <c r="N220" s="100"/>
      <c r="O220" s="100"/>
      <c r="P220" s="101"/>
      <c r="Q220" s="100"/>
      <c r="R220" s="102"/>
      <c r="T220" s="99"/>
      <c r="U220" s="99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</row>
    <row r="221" spans="1:43" s="98" customFormat="1" ht="12.75">
      <c r="A221" s="100"/>
      <c r="B221" s="177"/>
      <c r="C221" s="100"/>
      <c r="D221" s="100"/>
      <c r="E221" s="100"/>
      <c r="F221" s="100"/>
      <c r="G221" s="111"/>
      <c r="H221" s="100"/>
      <c r="I221" s="100"/>
      <c r="J221" s="100"/>
      <c r="K221" s="100"/>
      <c r="L221" s="100"/>
      <c r="M221" s="100"/>
      <c r="N221" s="100"/>
      <c r="O221" s="100"/>
      <c r="P221" s="101"/>
      <c r="Q221" s="100"/>
      <c r="R221" s="102"/>
      <c r="T221" s="99"/>
      <c r="U221" s="99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</row>
    <row r="222" spans="1:43" s="98" customFormat="1" ht="12.75">
      <c r="A222" s="100"/>
      <c r="B222" s="177"/>
      <c r="C222" s="100"/>
      <c r="D222" s="100"/>
      <c r="E222" s="100"/>
      <c r="F222" s="100"/>
      <c r="G222" s="111"/>
      <c r="H222" s="100"/>
      <c r="I222" s="100"/>
      <c r="J222" s="100"/>
      <c r="K222" s="100"/>
      <c r="L222" s="100"/>
      <c r="M222" s="100"/>
      <c r="N222" s="100"/>
      <c r="O222" s="100"/>
      <c r="P222" s="101"/>
      <c r="Q222" s="100"/>
      <c r="R222" s="102"/>
      <c r="T222" s="99"/>
      <c r="U222" s="99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</row>
    <row r="223" spans="1:43" s="98" customFormat="1" ht="12.75">
      <c r="A223" s="100"/>
      <c r="B223" s="177"/>
      <c r="C223" s="100"/>
      <c r="D223" s="100"/>
      <c r="E223" s="100"/>
      <c r="F223" s="100"/>
      <c r="G223" s="111"/>
      <c r="H223" s="100"/>
      <c r="I223" s="100"/>
      <c r="J223" s="100"/>
      <c r="K223" s="100"/>
      <c r="L223" s="100"/>
      <c r="M223" s="100"/>
      <c r="N223" s="100"/>
      <c r="O223" s="100"/>
      <c r="P223" s="101"/>
      <c r="Q223" s="100"/>
      <c r="R223" s="102"/>
      <c r="T223" s="99"/>
      <c r="U223" s="99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</row>
    <row r="224" spans="1:43" s="98" customFormat="1" ht="12.75">
      <c r="A224" s="100"/>
      <c r="B224" s="177"/>
      <c r="C224" s="100"/>
      <c r="D224" s="100"/>
      <c r="E224" s="100"/>
      <c r="F224" s="100"/>
      <c r="G224" s="111"/>
      <c r="H224" s="100"/>
      <c r="I224" s="100"/>
      <c r="J224" s="100"/>
      <c r="K224" s="100"/>
      <c r="L224" s="100"/>
      <c r="M224" s="100"/>
      <c r="N224" s="100"/>
      <c r="O224" s="100"/>
      <c r="P224" s="101"/>
      <c r="Q224" s="100"/>
      <c r="R224" s="102"/>
      <c r="T224" s="99"/>
      <c r="U224" s="99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</row>
    <row r="225" spans="1:43" s="98" customFormat="1" ht="12.75">
      <c r="A225" s="100"/>
      <c r="B225" s="177"/>
      <c r="C225" s="100"/>
      <c r="D225" s="100"/>
      <c r="E225" s="100"/>
      <c r="F225" s="100"/>
      <c r="G225" s="111"/>
      <c r="H225" s="100"/>
      <c r="I225" s="100"/>
      <c r="J225" s="100"/>
      <c r="K225" s="100"/>
      <c r="L225" s="100"/>
      <c r="M225" s="100"/>
      <c r="N225" s="100"/>
      <c r="O225" s="100"/>
      <c r="P225" s="101"/>
      <c r="Q225" s="100"/>
      <c r="R225" s="102"/>
      <c r="T225" s="99"/>
      <c r="U225" s="99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</row>
    <row r="226" spans="1:43" s="98" customFormat="1" ht="12.75">
      <c r="A226" s="100"/>
      <c r="B226" s="177"/>
      <c r="C226" s="100"/>
      <c r="D226" s="100"/>
      <c r="E226" s="100"/>
      <c r="F226" s="100"/>
      <c r="G226" s="111"/>
      <c r="H226" s="100"/>
      <c r="I226" s="100"/>
      <c r="J226" s="100"/>
      <c r="K226" s="100"/>
      <c r="L226" s="100"/>
      <c r="M226" s="100"/>
      <c r="N226" s="100"/>
      <c r="O226" s="100"/>
      <c r="P226" s="101"/>
      <c r="Q226" s="100"/>
      <c r="R226" s="102"/>
      <c r="T226" s="99"/>
      <c r="U226" s="99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</row>
    <row r="227" spans="1:43" s="98" customFormat="1" ht="12.75">
      <c r="A227" s="100"/>
      <c r="B227" s="177"/>
      <c r="C227" s="100"/>
      <c r="D227" s="100"/>
      <c r="E227" s="100"/>
      <c r="F227" s="100"/>
      <c r="G227" s="111"/>
      <c r="H227" s="100"/>
      <c r="I227" s="100"/>
      <c r="J227" s="100"/>
      <c r="K227" s="100"/>
      <c r="L227" s="100"/>
      <c r="M227" s="100"/>
      <c r="N227" s="100"/>
      <c r="O227" s="100"/>
      <c r="P227" s="101"/>
      <c r="Q227" s="100"/>
      <c r="R227" s="102"/>
      <c r="T227" s="99"/>
      <c r="U227" s="99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</row>
    <row r="228" spans="1:43" s="98" customFormat="1" ht="12.75">
      <c r="A228" s="100"/>
      <c r="B228" s="177"/>
      <c r="C228" s="100"/>
      <c r="D228" s="100"/>
      <c r="E228" s="100"/>
      <c r="F228" s="100"/>
      <c r="G228" s="111"/>
      <c r="H228" s="100"/>
      <c r="I228" s="100"/>
      <c r="J228" s="100"/>
      <c r="K228" s="100"/>
      <c r="L228" s="100"/>
      <c r="M228" s="100"/>
      <c r="N228" s="100"/>
      <c r="O228" s="100"/>
      <c r="P228" s="101"/>
      <c r="Q228" s="100"/>
      <c r="R228" s="102"/>
      <c r="T228" s="99"/>
      <c r="U228" s="99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</row>
    <row r="229" spans="1:43" s="98" customFormat="1" ht="12.75">
      <c r="A229" s="100"/>
      <c r="B229" s="177"/>
      <c r="C229" s="100"/>
      <c r="D229" s="100"/>
      <c r="E229" s="100"/>
      <c r="F229" s="100"/>
      <c r="G229" s="111"/>
      <c r="H229" s="100"/>
      <c r="I229" s="100"/>
      <c r="J229" s="100"/>
      <c r="K229" s="100"/>
      <c r="L229" s="100"/>
      <c r="M229" s="100"/>
      <c r="N229" s="100"/>
      <c r="O229" s="100"/>
      <c r="P229" s="101"/>
      <c r="Q229" s="100"/>
      <c r="R229" s="102"/>
      <c r="T229" s="99"/>
      <c r="U229" s="99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</row>
    <row r="230" spans="1:43" s="98" customFormat="1" ht="12.75">
      <c r="A230" s="100"/>
      <c r="B230" s="177"/>
      <c r="C230" s="100"/>
      <c r="D230" s="100"/>
      <c r="E230" s="100"/>
      <c r="F230" s="100"/>
      <c r="G230" s="111"/>
      <c r="H230" s="100"/>
      <c r="I230" s="100"/>
      <c r="J230" s="100"/>
      <c r="K230" s="100"/>
      <c r="L230" s="100"/>
      <c r="M230" s="100"/>
      <c r="N230" s="100"/>
      <c r="O230" s="100"/>
      <c r="P230" s="101"/>
      <c r="Q230" s="100"/>
      <c r="R230" s="102"/>
      <c r="T230" s="99"/>
      <c r="U230" s="99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</row>
    <row r="231" spans="1:43" s="98" customFormat="1" ht="12.75">
      <c r="A231" s="100"/>
      <c r="B231" s="177"/>
      <c r="C231" s="100"/>
      <c r="D231" s="100"/>
      <c r="E231" s="100"/>
      <c r="F231" s="100"/>
      <c r="G231" s="111"/>
      <c r="H231" s="100"/>
      <c r="I231" s="100"/>
      <c r="J231" s="100"/>
      <c r="K231" s="100"/>
      <c r="L231" s="100"/>
      <c r="M231" s="100"/>
      <c r="N231" s="100"/>
      <c r="O231" s="100"/>
      <c r="P231" s="101"/>
      <c r="Q231" s="100"/>
      <c r="R231" s="102"/>
      <c r="T231" s="99"/>
      <c r="U231" s="99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</row>
    <row r="232" spans="1:43" s="98" customFormat="1" ht="12.75">
      <c r="A232" s="100"/>
      <c r="B232" s="177"/>
      <c r="C232" s="100"/>
      <c r="D232" s="100"/>
      <c r="E232" s="100"/>
      <c r="F232" s="100"/>
      <c r="G232" s="111"/>
      <c r="H232" s="100"/>
      <c r="I232" s="100"/>
      <c r="J232" s="100"/>
      <c r="K232" s="100"/>
      <c r="L232" s="100"/>
      <c r="M232" s="100"/>
      <c r="N232" s="100"/>
      <c r="O232" s="100"/>
      <c r="P232" s="101"/>
      <c r="Q232" s="100"/>
      <c r="R232" s="102"/>
      <c r="T232" s="99"/>
      <c r="U232" s="99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</row>
    <row r="233" spans="1:43" s="98" customFormat="1" ht="12.75">
      <c r="A233" s="100"/>
      <c r="B233" s="177"/>
      <c r="C233" s="100"/>
      <c r="D233" s="100"/>
      <c r="E233" s="100"/>
      <c r="F233" s="100"/>
      <c r="G233" s="111"/>
      <c r="H233" s="100"/>
      <c r="I233" s="100"/>
      <c r="J233" s="100"/>
      <c r="K233" s="100"/>
      <c r="L233" s="100"/>
      <c r="M233" s="100"/>
      <c r="N233" s="100"/>
      <c r="O233" s="100"/>
      <c r="P233" s="101"/>
      <c r="Q233" s="100"/>
      <c r="R233" s="102"/>
      <c r="T233" s="99"/>
      <c r="U233" s="99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</row>
    <row r="234" spans="1:43" s="98" customFormat="1" ht="12.75">
      <c r="A234" s="100"/>
      <c r="B234" s="177"/>
      <c r="C234" s="100"/>
      <c r="D234" s="100"/>
      <c r="E234" s="100"/>
      <c r="F234" s="100"/>
      <c r="G234" s="111"/>
      <c r="H234" s="100"/>
      <c r="I234" s="100"/>
      <c r="J234" s="100"/>
      <c r="K234" s="100"/>
      <c r="L234" s="100"/>
      <c r="M234" s="100"/>
      <c r="N234" s="100"/>
      <c r="O234" s="100"/>
      <c r="P234" s="101"/>
      <c r="Q234" s="100"/>
      <c r="R234" s="102"/>
      <c r="T234" s="99"/>
      <c r="U234" s="99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</row>
    <row r="235" spans="1:43" s="98" customFormat="1" ht="12.75">
      <c r="A235" s="100"/>
      <c r="B235" s="177"/>
      <c r="C235" s="100"/>
      <c r="D235" s="100"/>
      <c r="E235" s="100"/>
      <c r="F235" s="100"/>
      <c r="G235" s="111"/>
      <c r="H235" s="100"/>
      <c r="I235" s="100"/>
      <c r="J235" s="100"/>
      <c r="K235" s="100"/>
      <c r="L235" s="100"/>
      <c r="M235" s="100"/>
      <c r="N235" s="100"/>
      <c r="O235" s="100"/>
      <c r="P235" s="101"/>
      <c r="Q235" s="100"/>
      <c r="R235" s="102"/>
      <c r="T235" s="99"/>
      <c r="U235" s="99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</row>
    <row r="236" spans="1:43" s="98" customFormat="1" ht="12.75">
      <c r="A236" s="100"/>
      <c r="B236" s="177"/>
      <c r="C236" s="100"/>
      <c r="D236" s="100"/>
      <c r="E236" s="100"/>
      <c r="F236" s="100"/>
      <c r="G236" s="111"/>
      <c r="H236" s="100"/>
      <c r="I236" s="100"/>
      <c r="J236" s="100"/>
      <c r="K236" s="100"/>
      <c r="L236" s="100"/>
      <c r="M236" s="100"/>
      <c r="N236" s="100"/>
      <c r="O236" s="100"/>
      <c r="P236" s="101"/>
      <c r="Q236" s="100"/>
      <c r="R236" s="102"/>
      <c r="T236" s="99"/>
      <c r="U236" s="99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</row>
    <row r="237" spans="1:43" s="98" customFormat="1" ht="12.75">
      <c r="A237" s="100"/>
      <c r="B237" s="177"/>
      <c r="C237" s="100"/>
      <c r="D237" s="100"/>
      <c r="E237" s="100"/>
      <c r="F237" s="100"/>
      <c r="G237" s="111"/>
      <c r="H237" s="100"/>
      <c r="I237" s="100"/>
      <c r="J237" s="100"/>
      <c r="K237" s="100"/>
      <c r="L237" s="100"/>
      <c r="M237" s="100"/>
      <c r="N237" s="100"/>
      <c r="O237" s="100"/>
      <c r="P237" s="101"/>
      <c r="Q237" s="100"/>
      <c r="R237" s="102"/>
      <c r="T237" s="99"/>
      <c r="U237" s="99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</row>
    <row r="238" spans="1:43" s="98" customFormat="1" ht="12.75">
      <c r="A238" s="100"/>
      <c r="B238" s="177"/>
      <c r="C238" s="100"/>
      <c r="D238" s="100"/>
      <c r="E238" s="100"/>
      <c r="F238" s="100"/>
      <c r="G238" s="111"/>
      <c r="H238" s="100"/>
      <c r="I238" s="100"/>
      <c r="J238" s="100"/>
      <c r="K238" s="100"/>
      <c r="L238" s="100"/>
      <c r="M238" s="100"/>
      <c r="N238" s="100"/>
      <c r="O238" s="100"/>
      <c r="P238" s="101"/>
      <c r="Q238" s="100"/>
      <c r="R238" s="102"/>
      <c r="T238" s="99"/>
      <c r="U238" s="99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</row>
    <row r="239" spans="1:43" s="98" customFormat="1" ht="12.75">
      <c r="A239" s="100"/>
      <c r="B239" s="177"/>
      <c r="C239" s="100"/>
      <c r="D239" s="100"/>
      <c r="E239" s="100"/>
      <c r="F239" s="100"/>
      <c r="G239" s="111"/>
      <c r="H239" s="100"/>
      <c r="I239" s="100"/>
      <c r="J239" s="100"/>
      <c r="K239" s="100"/>
      <c r="L239" s="100"/>
      <c r="M239" s="100"/>
      <c r="N239" s="100"/>
      <c r="O239" s="100"/>
      <c r="P239" s="101"/>
      <c r="Q239" s="100"/>
      <c r="R239" s="102"/>
      <c r="T239" s="99"/>
      <c r="U239" s="99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</row>
    <row r="240" spans="1:43" s="98" customFormat="1" ht="12.75">
      <c r="A240" s="100"/>
      <c r="B240" s="177"/>
      <c r="C240" s="100"/>
      <c r="D240" s="100"/>
      <c r="E240" s="100"/>
      <c r="F240" s="100"/>
      <c r="G240" s="111"/>
      <c r="H240" s="100"/>
      <c r="I240" s="100"/>
      <c r="J240" s="100"/>
      <c r="K240" s="100"/>
      <c r="L240" s="100"/>
      <c r="M240" s="100"/>
      <c r="N240" s="100"/>
      <c r="O240" s="100"/>
      <c r="P240" s="101"/>
      <c r="Q240" s="100"/>
      <c r="R240" s="102"/>
      <c r="T240" s="99"/>
      <c r="U240" s="99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</row>
    <row r="241" spans="1:43" s="98" customFormat="1" ht="12.75">
      <c r="A241" s="100"/>
      <c r="B241" s="177"/>
      <c r="C241" s="100"/>
      <c r="D241" s="100"/>
      <c r="E241" s="100"/>
      <c r="F241" s="100"/>
      <c r="G241" s="111"/>
      <c r="H241" s="100"/>
      <c r="I241" s="100"/>
      <c r="J241" s="100"/>
      <c r="K241" s="100"/>
      <c r="L241" s="100"/>
      <c r="M241" s="100"/>
      <c r="N241" s="100"/>
      <c r="O241" s="100"/>
      <c r="P241" s="101"/>
      <c r="Q241" s="100"/>
      <c r="R241" s="102"/>
      <c r="T241" s="99"/>
      <c r="U241" s="99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</row>
    <row r="242" spans="1:43" s="98" customFormat="1" ht="12.75">
      <c r="A242" s="100"/>
      <c r="B242" s="177"/>
      <c r="C242" s="100"/>
      <c r="D242" s="100"/>
      <c r="E242" s="100"/>
      <c r="F242" s="100"/>
      <c r="G242" s="111"/>
      <c r="H242" s="100"/>
      <c r="I242" s="100"/>
      <c r="J242" s="100"/>
      <c r="K242" s="100"/>
      <c r="L242" s="100"/>
      <c r="M242" s="100"/>
      <c r="N242" s="100"/>
      <c r="O242" s="100"/>
      <c r="P242" s="101"/>
      <c r="Q242" s="100"/>
      <c r="R242" s="102"/>
      <c r="T242" s="99"/>
      <c r="U242" s="99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</row>
    <row r="243" spans="1:43" s="98" customFormat="1" ht="12.75">
      <c r="A243" s="100"/>
      <c r="B243" s="177"/>
      <c r="C243" s="100"/>
      <c r="D243" s="100"/>
      <c r="E243" s="100"/>
      <c r="F243" s="100"/>
      <c r="G243" s="111"/>
      <c r="H243" s="100"/>
      <c r="I243" s="100"/>
      <c r="J243" s="100"/>
      <c r="K243" s="100"/>
      <c r="L243" s="100"/>
      <c r="M243" s="100"/>
      <c r="N243" s="100"/>
      <c r="O243" s="100"/>
      <c r="P243" s="101"/>
      <c r="Q243" s="100"/>
      <c r="R243" s="102"/>
      <c r="T243" s="99"/>
      <c r="U243" s="99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</row>
    <row r="244" spans="1:43" s="98" customFormat="1" ht="12.75">
      <c r="A244" s="100"/>
      <c r="B244" s="177"/>
      <c r="C244" s="100"/>
      <c r="D244" s="100"/>
      <c r="E244" s="100"/>
      <c r="F244" s="100"/>
      <c r="G244" s="111"/>
      <c r="H244" s="100"/>
      <c r="I244" s="100"/>
      <c r="J244" s="100"/>
      <c r="K244" s="100"/>
      <c r="L244" s="100"/>
      <c r="M244" s="100"/>
      <c r="N244" s="100"/>
      <c r="O244" s="100"/>
      <c r="P244" s="101"/>
      <c r="Q244" s="100"/>
      <c r="R244" s="102"/>
      <c r="T244" s="99"/>
      <c r="U244" s="99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</row>
    <row r="245" spans="1:43" s="98" customFormat="1" ht="12.75">
      <c r="A245" s="100"/>
      <c r="B245" s="177"/>
      <c r="C245" s="100"/>
      <c r="D245" s="100"/>
      <c r="E245" s="100"/>
      <c r="F245" s="100"/>
      <c r="G245" s="111"/>
      <c r="H245" s="100"/>
      <c r="I245" s="100"/>
      <c r="J245" s="100"/>
      <c r="K245" s="100"/>
      <c r="L245" s="100"/>
      <c r="M245" s="100"/>
      <c r="N245" s="100"/>
      <c r="O245" s="100"/>
      <c r="P245" s="101"/>
      <c r="Q245" s="100"/>
      <c r="R245" s="102"/>
      <c r="T245" s="99"/>
      <c r="U245" s="99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</row>
    <row r="246" spans="1:43" s="98" customFormat="1" ht="12.75">
      <c r="A246" s="100"/>
      <c r="B246" s="177"/>
      <c r="C246" s="100"/>
      <c r="D246" s="100"/>
      <c r="E246" s="100"/>
      <c r="F246" s="100"/>
      <c r="G246" s="111"/>
      <c r="H246" s="100"/>
      <c r="I246" s="100"/>
      <c r="J246" s="100"/>
      <c r="K246" s="100"/>
      <c r="L246" s="100"/>
      <c r="M246" s="100"/>
      <c r="N246" s="100"/>
      <c r="O246" s="100"/>
      <c r="P246" s="101"/>
      <c r="Q246" s="100"/>
      <c r="R246" s="102"/>
      <c r="T246" s="99"/>
      <c r="U246" s="99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</row>
    <row r="247" spans="1:43" s="98" customFormat="1" ht="12.75">
      <c r="A247" s="100"/>
      <c r="B247" s="177"/>
      <c r="C247" s="100"/>
      <c r="D247" s="100"/>
      <c r="E247" s="100"/>
      <c r="F247" s="100"/>
      <c r="G247" s="111"/>
      <c r="H247" s="100"/>
      <c r="I247" s="100"/>
      <c r="J247" s="100"/>
      <c r="K247" s="100"/>
      <c r="L247" s="100"/>
      <c r="M247" s="100"/>
      <c r="N247" s="100"/>
      <c r="O247" s="100"/>
      <c r="P247" s="101"/>
      <c r="Q247" s="100"/>
      <c r="R247" s="102"/>
      <c r="T247" s="99"/>
      <c r="U247" s="99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</row>
    <row r="248" spans="1:43" s="98" customFormat="1" ht="12.75">
      <c r="A248" s="100"/>
      <c r="B248" s="177"/>
      <c r="C248" s="100"/>
      <c r="D248" s="100"/>
      <c r="E248" s="100"/>
      <c r="F248" s="100"/>
      <c r="G248" s="111"/>
      <c r="H248" s="100"/>
      <c r="I248" s="100"/>
      <c r="J248" s="100"/>
      <c r="K248" s="100"/>
      <c r="L248" s="100"/>
      <c r="M248" s="100"/>
      <c r="N248" s="100"/>
      <c r="O248" s="100"/>
      <c r="P248" s="101"/>
      <c r="Q248" s="100"/>
      <c r="R248" s="102"/>
      <c r="T248" s="99"/>
      <c r="U248" s="99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</row>
    <row r="249" spans="1:43" s="98" customFormat="1" ht="12.75">
      <c r="A249" s="100"/>
      <c r="B249" s="177"/>
      <c r="C249" s="100"/>
      <c r="D249" s="100"/>
      <c r="E249" s="100"/>
      <c r="F249" s="100"/>
      <c r="G249" s="111"/>
      <c r="H249" s="100"/>
      <c r="I249" s="100"/>
      <c r="J249" s="100"/>
      <c r="K249" s="100"/>
      <c r="L249" s="100"/>
      <c r="M249" s="100"/>
      <c r="N249" s="100"/>
      <c r="O249" s="100"/>
      <c r="P249" s="101"/>
      <c r="Q249" s="100"/>
      <c r="R249" s="102"/>
      <c r="T249" s="99"/>
      <c r="U249" s="99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</row>
    <row r="250" spans="1:43" s="98" customFormat="1" ht="12.75">
      <c r="A250" s="100"/>
      <c r="B250" s="177"/>
      <c r="C250" s="100"/>
      <c r="D250" s="100"/>
      <c r="E250" s="100"/>
      <c r="F250" s="100"/>
      <c r="G250" s="111"/>
      <c r="H250" s="100"/>
      <c r="I250" s="100"/>
      <c r="J250" s="100"/>
      <c r="K250" s="100"/>
      <c r="L250" s="100"/>
      <c r="M250" s="100"/>
      <c r="N250" s="100"/>
      <c r="O250" s="100"/>
      <c r="P250" s="101"/>
      <c r="Q250" s="100"/>
      <c r="R250" s="102"/>
      <c r="T250" s="99"/>
      <c r="U250" s="99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</row>
    <row r="251" spans="1:43" s="98" customFormat="1" ht="12.75">
      <c r="A251" s="100"/>
      <c r="B251" s="177"/>
      <c r="C251" s="100"/>
      <c r="D251" s="100"/>
      <c r="E251" s="100"/>
      <c r="F251" s="100"/>
      <c r="G251" s="111"/>
      <c r="H251" s="100"/>
      <c r="I251" s="100"/>
      <c r="J251" s="100"/>
      <c r="K251" s="100"/>
      <c r="L251" s="100"/>
      <c r="M251" s="100"/>
      <c r="N251" s="100"/>
      <c r="O251" s="100"/>
      <c r="P251" s="101"/>
      <c r="Q251" s="100"/>
      <c r="R251" s="102"/>
      <c r="T251" s="99"/>
      <c r="U251" s="99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</row>
    <row r="252" spans="1:43" s="98" customFormat="1" ht="12.75">
      <c r="A252" s="100"/>
      <c r="B252" s="177"/>
      <c r="C252" s="100"/>
      <c r="D252" s="100"/>
      <c r="E252" s="100"/>
      <c r="F252" s="100"/>
      <c r="G252" s="111"/>
      <c r="H252" s="100"/>
      <c r="I252" s="100"/>
      <c r="J252" s="100"/>
      <c r="K252" s="100"/>
      <c r="L252" s="100"/>
      <c r="M252" s="100"/>
      <c r="N252" s="100"/>
      <c r="O252" s="100"/>
      <c r="P252" s="101"/>
      <c r="Q252" s="100"/>
      <c r="R252" s="102"/>
      <c r="T252" s="99"/>
      <c r="U252" s="99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</row>
    <row r="253" spans="1:43" s="98" customFormat="1" ht="12.75">
      <c r="A253" s="100"/>
      <c r="B253" s="177"/>
      <c r="C253" s="100"/>
      <c r="D253" s="100"/>
      <c r="E253" s="100"/>
      <c r="F253" s="100"/>
      <c r="G253" s="111"/>
      <c r="H253" s="100"/>
      <c r="I253" s="100"/>
      <c r="J253" s="100"/>
      <c r="K253" s="100"/>
      <c r="L253" s="100"/>
      <c r="M253" s="100"/>
      <c r="N253" s="100"/>
      <c r="O253" s="100"/>
      <c r="P253" s="101"/>
      <c r="Q253" s="100"/>
      <c r="R253" s="102"/>
      <c r="T253" s="99"/>
      <c r="U253" s="99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</row>
    <row r="254" spans="1:43" s="98" customFormat="1" ht="12.75">
      <c r="A254" s="100"/>
      <c r="B254" s="177"/>
      <c r="C254" s="100"/>
      <c r="D254" s="100"/>
      <c r="E254" s="100"/>
      <c r="F254" s="100"/>
      <c r="G254" s="111"/>
      <c r="H254" s="100"/>
      <c r="I254" s="100"/>
      <c r="J254" s="100"/>
      <c r="K254" s="100"/>
      <c r="L254" s="100"/>
      <c r="M254" s="100"/>
      <c r="N254" s="100"/>
      <c r="O254" s="100"/>
      <c r="P254" s="101"/>
      <c r="Q254" s="100"/>
      <c r="R254" s="102"/>
      <c r="T254" s="99"/>
      <c r="U254" s="99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</row>
    <row r="255" spans="1:43" s="98" customFormat="1" ht="12.75">
      <c r="A255" s="100"/>
      <c r="B255" s="177"/>
      <c r="C255" s="100"/>
      <c r="D255" s="100"/>
      <c r="E255" s="100"/>
      <c r="F255" s="100"/>
      <c r="G255" s="111"/>
      <c r="H255" s="100"/>
      <c r="I255" s="100"/>
      <c r="J255" s="100"/>
      <c r="K255" s="100"/>
      <c r="L255" s="100"/>
      <c r="M255" s="100"/>
      <c r="N255" s="100"/>
      <c r="O255" s="100"/>
      <c r="P255" s="101"/>
      <c r="Q255" s="100"/>
      <c r="R255" s="102"/>
      <c r="T255" s="99"/>
      <c r="U255" s="99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</row>
    <row r="256" spans="1:43" s="98" customFormat="1" ht="12.75">
      <c r="A256" s="100"/>
      <c r="B256" s="177"/>
      <c r="C256" s="100"/>
      <c r="D256" s="100"/>
      <c r="E256" s="100"/>
      <c r="F256" s="100"/>
      <c r="G256" s="111"/>
      <c r="H256" s="100"/>
      <c r="I256" s="100"/>
      <c r="J256" s="100"/>
      <c r="K256" s="100"/>
      <c r="L256" s="100"/>
      <c r="M256" s="100"/>
      <c r="N256" s="100"/>
      <c r="O256" s="100"/>
      <c r="P256" s="101"/>
      <c r="Q256" s="100"/>
      <c r="R256" s="102"/>
      <c r="T256" s="99"/>
      <c r="U256" s="99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</row>
    <row r="257" spans="1:43" s="98" customFormat="1" ht="12.75">
      <c r="A257" s="100"/>
      <c r="B257" s="177"/>
      <c r="C257" s="100"/>
      <c r="D257" s="100"/>
      <c r="E257" s="100"/>
      <c r="F257" s="100"/>
      <c r="G257" s="111"/>
      <c r="H257" s="100"/>
      <c r="I257" s="100"/>
      <c r="J257" s="100"/>
      <c r="K257" s="100"/>
      <c r="L257" s="100"/>
      <c r="M257" s="100"/>
      <c r="N257" s="100"/>
      <c r="O257" s="100"/>
      <c r="P257" s="101"/>
      <c r="Q257" s="100"/>
      <c r="R257" s="102"/>
      <c r="T257" s="99"/>
      <c r="U257" s="99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</row>
    <row r="258" spans="1:43" s="98" customFormat="1" ht="12.75">
      <c r="A258" s="100"/>
      <c r="B258" s="177"/>
      <c r="C258" s="100"/>
      <c r="D258" s="100"/>
      <c r="E258" s="100"/>
      <c r="F258" s="100"/>
      <c r="G258" s="111"/>
      <c r="H258" s="100"/>
      <c r="I258" s="100"/>
      <c r="J258" s="100"/>
      <c r="K258" s="100"/>
      <c r="L258" s="100"/>
      <c r="M258" s="100"/>
      <c r="N258" s="100"/>
      <c r="O258" s="100"/>
      <c r="P258" s="101"/>
      <c r="Q258" s="100"/>
      <c r="R258" s="102"/>
      <c r="T258" s="99"/>
      <c r="U258" s="99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</row>
    <row r="259" spans="1:43" s="98" customFormat="1" ht="12.75">
      <c r="A259" s="100"/>
      <c r="B259" s="177"/>
      <c r="C259" s="100"/>
      <c r="D259" s="100"/>
      <c r="E259" s="100"/>
      <c r="F259" s="100"/>
      <c r="G259" s="111"/>
      <c r="H259" s="100"/>
      <c r="I259" s="100"/>
      <c r="J259" s="100"/>
      <c r="K259" s="100"/>
      <c r="L259" s="100"/>
      <c r="M259" s="100"/>
      <c r="N259" s="100"/>
      <c r="O259" s="100"/>
      <c r="P259" s="101"/>
      <c r="Q259" s="100"/>
      <c r="R259" s="102"/>
      <c r="T259" s="99"/>
      <c r="U259" s="99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</row>
    <row r="260" spans="1:43" s="98" customFormat="1" ht="12.75">
      <c r="A260" s="100"/>
      <c r="B260" s="177"/>
      <c r="C260" s="100"/>
      <c r="D260" s="100"/>
      <c r="E260" s="100"/>
      <c r="F260" s="100"/>
      <c r="G260" s="111"/>
      <c r="H260" s="100"/>
      <c r="I260" s="100"/>
      <c r="J260" s="100"/>
      <c r="K260" s="100"/>
      <c r="L260" s="100"/>
      <c r="M260" s="100"/>
      <c r="N260" s="100"/>
      <c r="O260" s="100"/>
      <c r="P260" s="101"/>
      <c r="Q260" s="100"/>
      <c r="R260" s="102"/>
      <c r="T260" s="99"/>
      <c r="U260" s="99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</row>
    <row r="261" spans="1:43" s="98" customFormat="1" ht="12.75">
      <c r="A261" s="100"/>
      <c r="B261" s="177"/>
      <c r="C261" s="100"/>
      <c r="D261" s="100"/>
      <c r="E261" s="100"/>
      <c r="F261" s="100"/>
      <c r="G261" s="111"/>
      <c r="H261" s="100"/>
      <c r="I261" s="100"/>
      <c r="J261" s="100"/>
      <c r="K261" s="100"/>
      <c r="L261" s="100"/>
      <c r="M261" s="100"/>
      <c r="N261" s="100"/>
      <c r="O261" s="100"/>
      <c r="P261" s="101"/>
      <c r="Q261" s="100"/>
      <c r="R261" s="102"/>
      <c r="T261" s="99"/>
      <c r="U261" s="99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</row>
    <row r="262" spans="1:43" s="98" customFormat="1" ht="12.75">
      <c r="A262" s="100"/>
      <c r="B262" s="177"/>
      <c r="C262" s="100"/>
      <c r="D262" s="100"/>
      <c r="E262" s="100"/>
      <c r="F262" s="100"/>
      <c r="G262" s="111"/>
      <c r="H262" s="100"/>
      <c r="I262" s="100"/>
      <c r="J262" s="100"/>
      <c r="K262" s="100"/>
      <c r="L262" s="100"/>
      <c r="M262" s="100"/>
      <c r="N262" s="100"/>
      <c r="O262" s="100"/>
      <c r="P262" s="101"/>
      <c r="Q262" s="100"/>
      <c r="R262" s="102"/>
      <c r="T262" s="99"/>
      <c r="U262" s="99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</row>
    <row r="263" spans="1:43" s="98" customFormat="1" ht="12.75">
      <c r="A263" s="100"/>
      <c r="B263" s="177"/>
      <c r="C263" s="100"/>
      <c r="D263" s="100"/>
      <c r="E263" s="100"/>
      <c r="F263" s="100"/>
      <c r="G263" s="111"/>
      <c r="H263" s="100"/>
      <c r="I263" s="100"/>
      <c r="J263" s="100"/>
      <c r="K263" s="100"/>
      <c r="L263" s="100"/>
      <c r="M263" s="100"/>
      <c r="N263" s="100"/>
      <c r="O263" s="100"/>
      <c r="P263" s="101"/>
      <c r="Q263" s="100"/>
      <c r="R263" s="102"/>
      <c r="T263" s="99"/>
      <c r="U263" s="99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</row>
    <row r="264" spans="1:43" s="98" customFormat="1" ht="12.75">
      <c r="A264" s="100"/>
      <c r="B264" s="177"/>
      <c r="C264" s="100"/>
      <c r="D264" s="100"/>
      <c r="E264" s="100"/>
      <c r="F264" s="100"/>
      <c r="G264" s="111"/>
      <c r="H264" s="100"/>
      <c r="I264" s="100"/>
      <c r="J264" s="100"/>
      <c r="K264" s="100"/>
      <c r="L264" s="100"/>
      <c r="M264" s="100"/>
      <c r="N264" s="100"/>
      <c r="O264" s="100"/>
      <c r="P264" s="101"/>
      <c r="Q264" s="100"/>
      <c r="R264" s="102"/>
      <c r="T264" s="99"/>
      <c r="U264" s="99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</row>
    <row r="265" spans="1:43" s="98" customFormat="1" ht="12.75">
      <c r="A265" s="100"/>
      <c r="B265" s="177"/>
      <c r="C265" s="100"/>
      <c r="D265" s="100"/>
      <c r="E265" s="100"/>
      <c r="F265" s="100"/>
      <c r="G265" s="111"/>
      <c r="H265" s="100"/>
      <c r="I265" s="100"/>
      <c r="J265" s="100"/>
      <c r="K265" s="100"/>
      <c r="L265" s="100"/>
      <c r="M265" s="100"/>
      <c r="N265" s="100"/>
      <c r="O265" s="100"/>
      <c r="P265" s="101"/>
      <c r="Q265" s="100"/>
      <c r="R265" s="102"/>
      <c r="T265" s="99"/>
      <c r="U265" s="99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</row>
    <row r="266" spans="1:43" s="98" customFormat="1" ht="12.75">
      <c r="A266" s="100"/>
      <c r="B266" s="177"/>
      <c r="C266" s="100"/>
      <c r="D266" s="100"/>
      <c r="E266" s="100"/>
      <c r="F266" s="100"/>
      <c r="G266" s="111"/>
      <c r="H266" s="100"/>
      <c r="I266" s="100"/>
      <c r="J266" s="100"/>
      <c r="K266" s="100"/>
      <c r="L266" s="100"/>
      <c r="M266" s="100"/>
      <c r="N266" s="100"/>
      <c r="O266" s="100"/>
      <c r="P266" s="101"/>
      <c r="Q266" s="100"/>
      <c r="R266" s="102"/>
      <c r="T266" s="99"/>
      <c r="U266" s="99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</row>
    <row r="267" spans="1:43" s="98" customFormat="1" ht="12.75">
      <c r="A267" s="100"/>
      <c r="B267" s="177"/>
      <c r="C267" s="100"/>
      <c r="D267" s="100"/>
      <c r="E267" s="100"/>
      <c r="F267" s="100"/>
      <c r="G267" s="111"/>
      <c r="H267" s="100"/>
      <c r="I267" s="100"/>
      <c r="J267" s="100"/>
      <c r="K267" s="100"/>
      <c r="L267" s="100"/>
      <c r="M267" s="100"/>
      <c r="N267" s="100"/>
      <c r="O267" s="100"/>
      <c r="P267" s="101"/>
      <c r="Q267" s="100"/>
      <c r="R267" s="102"/>
      <c r="T267" s="99"/>
      <c r="U267" s="99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</row>
    <row r="268" spans="1:43" s="98" customFormat="1" ht="12.75">
      <c r="A268" s="100"/>
      <c r="B268" s="177"/>
      <c r="C268" s="100"/>
      <c r="D268" s="100"/>
      <c r="E268" s="100"/>
      <c r="F268" s="100"/>
      <c r="G268" s="111"/>
      <c r="H268" s="100"/>
      <c r="I268" s="100"/>
      <c r="J268" s="100"/>
      <c r="K268" s="100"/>
      <c r="L268" s="100"/>
      <c r="M268" s="100"/>
      <c r="N268" s="100"/>
      <c r="O268" s="100"/>
      <c r="P268" s="101"/>
      <c r="Q268" s="100"/>
      <c r="R268" s="102"/>
      <c r="T268" s="99"/>
      <c r="U268" s="99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</row>
    <row r="269" spans="1:43" s="98" customFormat="1" ht="12.75">
      <c r="A269" s="100"/>
      <c r="B269" s="177"/>
      <c r="C269" s="100"/>
      <c r="D269" s="100"/>
      <c r="E269" s="100"/>
      <c r="F269" s="100"/>
      <c r="G269" s="111"/>
      <c r="H269" s="100"/>
      <c r="I269" s="100"/>
      <c r="J269" s="100"/>
      <c r="K269" s="100"/>
      <c r="L269" s="100"/>
      <c r="M269" s="100"/>
      <c r="N269" s="100"/>
      <c r="O269" s="100"/>
      <c r="P269" s="101"/>
      <c r="Q269" s="100"/>
      <c r="R269" s="102"/>
      <c r="T269" s="99"/>
      <c r="U269" s="99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</row>
    <row r="270" spans="1:43" s="98" customFormat="1" ht="12.75">
      <c r="A270" s="100"/>
      <c r="B270" s="177"/>
      <c r="C270" s="100"/>
      <c r="D270" s="100"/>
      <c r="E270" s="100"/>
      <c r="F270" s="100"/>
      <c r="G270" s="111"/>
      <c r="H270" s="100"/>
      <c r="I270" s="100"/>
      <c r="J270" s="100"/>
      <c r="K270" s="100"/>
      <c r="L270" s="100"/>
      <c r="M270" s="100"/>
      <c r="N270" s="100"/>
      <c r="O270" s="100"/>
      <c r="P270" s="101"/>
      <c r="Q270" s="100"/>
      <c r="R270" s="102"/>
      <c r="T270" s="99"/>
      <c r="U270" s="99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</row>
    <row r="271" spans="1:43" s="98" customFormat="1" ht="12.75">
      <c r="A271" s="100"/>
      <c r="B271" s="177"/>
      <c r="C271" s="100"/>
      <c r="D271" s="100"/>
      <c r="E271" s="100"/>
      <c r="F271" s="100"/>
      <c r="G271" s="111"/>
      <c r="H271" s="100"/>
      <c r="I271" s="100"/>
      <c r="J271" s="100"/>
      <c r="K271" s="100"/>
      <c r="L271" s="100"/>
      <c r="M271" s="100"/>
      <c r="N271" s="100"/>
      <c r="O271" s="100"/>
      <c r="P271" s="101"/>
      <c r="Q271" s="100"/>
      <c r="R271" s="102"/>
      <c r="T271" s="99"/>
      <c r="U271" s="99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</row>
    <row r="272" spans="1:43" s="98" customFormat="1" ht="12.75">
      <c r="A272" s="100"/>
      <c r="B272" s="177"/>
      <c r="C272" s="100"/>
      <c r="D272" s="100"/>
      <c r="E272" s="100"/>
      <c r="F272" s="100"/>
      <c r="G272" s="111"/>
      <c r="H272" s="100"/>
      <c r="I272" s="100"/>
      <c r="J272" s="100"/>
      <c r="K272" s="100"/>
      <c r="L272" s="100"/>
      <c r="M272" s="100"/>
      <c r="N272" s="100"/>
      <c r="O272" s="100"/>
      <c r="P272" s="101"/>
      <c r="Q272" s="100"/>
      <c r="R272" s="102"/>
      <c r="T272" s="99"/>
      <c r="U272" s="99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</row>
    <row r="273" spans="1:43" s="98" customFormat="1" ht="12.75">
      <c r="A273" s="100"/>
      <c r="B273" s="177"/>
      <c r="C273" s="100"/>
      <c r="D273" s="100"/>
      <c r="E273" s="100"/>
      <c r="F273" s="100"/>
      <c r="G273" s="111"/>
      <c r="H273" s="100"/>
      <c r="I273" s="100"/>
      <c r="J273" s="100"/>
      <c r="K273" s="100"/>
      <c r="L273" s="100"/>
      <c r="M273" s="100"/>
      <c r="N273" s="100"/>
      <c r="O273" s="100"/>
      <c r="P273" s="101"/>
      <c r="Q273" s="100"/>
      <c r="R273" s="102"/>
      <c r="T273" s="99"/>
      <c r="U273" s="99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</row>
    <row r="274" spans="1:43" s="98" customFormat="1" ht="12.75">
      <c r="A274" s="100"/>
      <c r="B274" s="177"/>
      <c r="C274" s="100"/>
      <c r="D274" s="100"/>
      <c r="E274" s="100"/>
      <c r="F274" s="100"/>
      <c r="G274" s="111"/>
      <c r="H274" s="100"/>
      <c r="I274" s="100"/>
      <c r="J274" s="100"/>
      <c r="K274" s="100"/>
      <c r="L274" s="100"/>
      <c r="M274" s="100"/>
      <c r="N274" s="100"/>
      <c r="O274" s="100"/>
      <c r="P274" s="101"/>
      <c r="Q274" s="100"/>
      <c r="R274" s="102"/>
      <c r="T274" s="99"/>
      <c r="U274" s="99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</row>
    <row r="275" spans="1:43" s="98" customFormat="1" ht="12.75">
      <c r="A275" s="100"/>
      <c r="B275" s="177"/>
      <c r="C275" s="100"/>
      <c r="D275" s="100"/>
      <c r="E275" s="100"/>
      <c r="F275" s="100"/>
      <c r="G275" s="111"/>
      <c r="H275" s="100"/>
      <c r="I275" s="100"/>
      <c r="J275" s="100"/>
      <c r="K275" s="100"/>
      <c r="L275" s="100"/>
      <c r="M275" s="100"/>
      <c r="N275" s="100"/>
      <c r="O275" s="100"/>
      <c r="P275" s="101"/>
      <c r="Q275" s="100"/>
      <c r="R275" s="102"/>
      <c r="T275" s="99"/>
      <c r="U275" s="99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</row>
    <row r="276" spans="1:43" s="98" customFormat="1" ht="12.75">
      <c r="A276" s="100"/>
      <c r="B276" s="177"/>
      <c r="C276" s="100"/>
      <c r="D276" s="100"/>
      <c r="E276" s="100"/>
      <c r="F276" s="100"/>
      <c r="G276" s="111"/>
      <c r="H276" s="100"/>
      <c r="I276" s="100"/>
      <c r="J276" s="100"/>
      <c r="K276" s="100"/>
      <c r="L276" s="100"/>
      <c r="M276" s="100"/>
      <c r="N276" s="100"/>
      <c r="O276" s="100"/>
      <c r="P276" s="101"/>
      <c r="Q276" s="100"/>
      <c r="R276" s="102"/>
      <c r="T276" s="99"/>
      <c r="U276" s="99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</row>
    <row r="277" spans="1:43" s="98" customFormat="1" ht="12.75">
      <c r="A277" s="100"/>
      <c r="B277" s="177"/>
      <c r="C277" s="100"/>
      <c r="D277" s="100"/>
      <c r="E277" s="100"/>
      <c r="F277" s="100"/>
      <c r="G277" s="111"/>
      <c r="H277" s="100"/>
      <c r="I277" s="100"/>
      <c r="J277" s="100"/>
      <c r="K277" s="100"/>
      <c r="L277" s="100"/>
      <c r="M277" s="100"/>
      <c r="N277" s="100"/>
      <c r="O277" s="100"/>
      <c r="P277" s="101"/>
      <c r="Q277" s="100"/>
      <c r="R277" s="102"/>
      <c r="T277" s="99"/>
      <c r="U277" s="99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</row>
    <row r="278" spans="1:43" s="98" customFormat="1" ht="12.75">
      <c r="A278" s="100"/>
      <c r="B278" s="177"/>
      <c r="C278" s="100"/>
      <c r="D278" s="100"/>
      <c r="E278" s="100"/>
      <c r="F278" s="100"/>
      <c r="G278" s="111"/>
      <c r="H278" s="100"/>
      <c r="I278" s="100"/>
      <c r="J278" s="100"/>
      <c r="K278" s="100"/>
      <c r="L278" s="100"/>
      <c r="M278" s="100"/>
      <c r="N278" s="100"/>
      <c r="O278" s="100"/>
      <c r="P278" s="101"/>
      <c r="Q278" s="100"/>
      <c r="R278" s="102"/>
      <c r="T278" s="99"/>
      <c r="U278" s="99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</row>
    <row r="279" spans="1:43" s="98" customFormat="1" ht="12.75">
      <c r="A279" s="100"/>
      <c r="B279" s="177"/>
      <c r="C279" s="100"/>
      <c r="D279" s="100"/>
      <c r="E279" s="100"/>
      <c r="F279" s="100"/>
      <c r="G279" s="111"/>
      <c r="H279" s="100"/>
      <c r="I279" s="100"/>
      <c r="J279" s="100"/>
      <c r="K279" s="100"/>
      <c r="L279" s="100"/>
      <c r="M279" s="100"/>
      <c r="N279" s="100"/>
      <c r="O279" s="100"/>
      <c r="P279" s="101"/>
      <c r="Q279" s="100"/>
      <c r="R279" s="102"/>
      <c r="T279" s="99"/>
      <c r="U279" s="99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</row>
    <row r="280" spans="1:43" s="98" customFormat="1" ht="12.75">
      <c r="A280" s="100"/>
      <c r="B280" s="177"/>
      <c r="C280" s="100"/>
      <c r="D280" s="100"/>
      <c r="E280" s="100"/>
      <c r="F280" s="100"/>
      <c r="G280" s="111"/>
      <c r="H280" s="100"/>
      <c r="I280" s="100"/>
      <c r="J280" s="100"/>
      <c r="K280" s="100"/>
      <c r="L280" s="100"/>
      <c r="M280" s="100"/>
      <c r="N280" s="100"/>
      <c r="O280" s="100"/>
      <c r="P280" s="101"/>
      <c r="Q280" s="100"/>
      <c r="R280" s="102"/>
      <c r="T280" s="99"/>
      <c r="U280" s="99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</row>
    <row r="281" spans="1:43" s="98" customFormat="1" ht="12.75">
      <c r="A281" s="100"/>
      <c r="B281" s="177"/>
      <c r="C281" s="100"/>
      <c r="D281" s="100"/>
      <c r="E281" s="100"/>
      <c r="F281" s="100"/>
      <c r="G281" s="111"/>
      <c r="H281" s="100"/>
      <c r="I281" s="100"/>
      <c r="J281" s="100"/>
      <c r="K281" s="100"/>
      <c r="L281" s="100"/>
      <c r="M281" s="100"/>
      <c r="N281" s="100"/>
      <c r="O281" s="100"/>
      <c r="P281" s="101"/>
      <c r="Q281" s="100"/>
      <c r="R281" s="102"/>
      <c r="T281" s="99"/>
      <c r="U281" s="99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</row>
    <row r="282" spans="1:43" s="98" customFormat="1" ht="12.75">
      <c r="A282" s="100"/>
      <c r="B282" s="177"/>
      <c r="C282" s="100"/>
      <c r="D282" s="100"/>
      <c r="E282" s="100"/>
      <c r="F282" s="100"/>
      <c r="G282" s="111"/>
      <c r="H282" s="100"/>
      <c r="I282" s="100"/>
      <c r="J282" s="100"/>
      <c r="K282" s="100"/>
      <c r="L282" s="100"/>
      <c r="M282" s="100"/>
      <c r="N282" s="100"/>
      <c r="O282" s="100"/>
      <c r="P282" s="101"/>
      <c r="Q282" s="100"/>
      <c r="R282" s="102"/>
      <c r="T282" s="99"/>
      <c r="U282" s="99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</row>
    <row r="283" spans="1:43" s="98" customFormat="1" ht="12.75">
      <c r="A283" s="100"/>
      <c r="B283" s="177"/>
      <c r="C283" s="100"/>
      <c r="D283" s="100"/>
      <c r="E283" s="100"/>
      <c r="F283" s="100"/>
      <c r="G283" s="111"/>
      <c r="H283" s="100"/>
      <c r="I283" s="100"/>
      <c r="J283" s="100"/>
      <c r="K283" s="100"/>
      <c r="L283" s="100"/>
      <c r="M283" s="100"/>
      <c r="N283" s="100"/>
      <c r="O283" s="100"/>
      <c r="P283" s="101"/>
      <c r="Q283" s="100"/>
      <c r="R283" s="102"/>
      <c r="T283" s="99"/>
      <c r="U283" s="99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</row>
    <row r="284" spans="1:43" s="98" customFormat="1" ht="12.75">
      <c r="A284" s="100"/>
      <c r="B284" s="177"/>
      <c r="C284" s="100"/>
      <c r="D284" s="100"/>
      <c r="E284" s="100"/>
      <c r="F284" s="100"/>
      <c r="G284" s="111"/>
      <c r="H284" s="100"/>
      <c r="I284" s="100"/>
      <c r="J284" s="100"/>
      <c r="K284" s="100"/>
      <c r="L284" s="100"/>
      <c r="M284" s="100"/>
      <c r="N284" s="100"/>
      <c r="O284" s="100"/>
      <c r="P284" s="101"/>
      <c r="Q284" s="100"/>
      <c r="R284" s="102"/>
      <c r="T284" s="99"/>
      <c r="U284" s="99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</row>
    <row r="285" spans="1:43" s="98" customFormat="1" ht="12.75">
      <c r="A285" s="100"/>
      <c r="B285" s="177"/>
      <c r="C285" s="100"/>
      <c r="D285" s="100"/>
      <c r="E285" s="100"/>
      <c r="F285" s="100"/>
      <c r="G285" s="111"/>
      <c r="H285" s="100"/>
      <c r="I285" s="100"/>
      <c r="J285" s="100"/>
      <c r="K285" s="100"/>
      <c r="L285" s="100"/>
      <c r="M285" s="100"/>
      <c r="N285" s="100"/>
      <c r="O285" s="100"/>
      <c r="P285" s="101"/>
      <c r="Q285" s="100"/>
      <c r="R285" s="102"/>
      <c r="T285" s="99"/>
      <c r="U285" s="99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</row>
    <row r="286" spans="1:43" s="98" customFormat="1" ht="12.75">
      <c r="A286" s="100"/>
      <c r="B286" s="177"/>
      <c r="C286" s="100"/>
      <c r="D286" s="100"/>
      <c r="E286" s="100"/>
      <c r="F286" s="100"/>
      <c r="G286" s="111"/>
      <c r="H286" s="100"/>
      <c r="I286" s="100"/>
      <c r="J286" s="100"/>
      <c r="K286" s="100"/>
      <c r="L286" s="100"/>
      <c r="M286" s="100"/>
      <c r="N286" s="100"/>
      <c r="O286" s="100"/>
      <c r="P286" s="101"/>
      <c r="Q286" s="100"/>
      <c r="R286" s="102"/>
      <c r="T286" s="99"/>
      <c r="U286" s="99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</row>
    <row r="287" spans="1:43" s="98" customFormat="1" ht="12.75">
      <c r="A287" s="100"/>
      <c r="B287" s="177"/>
      <c r="C287" s="100"/>
      <c r="D287" s="100"/>
      <c r="E287" s="100"/>
      <c r="F287" s="100"/>
      <c r="G287" s="111"/>
      <c r="H287" s="100"/>
      <c r="I287" s="100"/>
      <c r="J287" s="100"/>
      <c r="K287" s="100"/>
      <c r="L287" s="100"/>
      <c r="M287" s="100"/>
      <c r="N287" s="100"/>
      <c r="O287" s="100"/>
      <c r="P287" s="101"/>
      <c r="Q287" s="100"/>
      <c r="R287" s="102"/>
      <c r="T287" s="99"/>
      <c r="U287" s="99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</row>
    <row r="288" spans="1:43" s="98" customFormat="1" ht="12.75">
      <c r="A288" s="100"/>
      <c r="B288" s="177"/>
      <c r="C288" s="100"/>
      <c r="D288" s="100"/>
      <c r="E288" s="100"/>
      <c r="F288" s="100"/>
      <c r="G288" s="111"/>
      <c r="H288" s="100"/>
      <c r="I288" s="100"/>
      <c r="J288" s="100"/>
      <c r="K288" s="100"/>
      <c r="L288" s="100"/>
      <c r="M288" s="100"/>
      <c r="N288" s="100"/>
      <c r="O288" s="100"/>
      <c r="P288" s="101"/>
      <c r="Q288" s="100"/>
      <c r="R288" s="102"/>
      <c r="T288" s="99"/>
      <c r="U288" s="99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</row>
    <row r="289" spans="1:43" s="98" customFormat="1" ht="12.75">
      <c r="A289" s="100"/>
      <c r="B289" s="177"/>
      <c r="C289" s="100"/>
      <c r="D289" s="100"/>
      <c r="E289" s="100"/>
      <c r="F289" s="100"/>
      <c r="G289" s="111"/>
      <c r="H289" s="100"/>
      <c r="I289" s="100"/>
      <c r="J289" s="100"/>
      <c r="K289" s="100"/>
      <c r="L289" s="100"/>
      <c r="M289" s="100"/>
      <c r="N289" s="100"/>
      <c r="O289" s="100"/>
      <c r="P289" s="101"/>
      <c r="Q289" s="100"/>
      <c r="R289" s="102"/>
      <c r="T289" s="99"/>
      <c r="U289" s="99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</row>
    <row r="290" spans="1:43" s="98" customFormat="1" ht="12.75">
      <c r="A290" s="100"/>
      <c r="B290" s="177"/>
      <c r="C290" s="100"/>
      <c r="D290" s="100"/>
      <c r="E290" s="100"/>
      <c r="F290" s="100"/>
      <c r="G290" s="111"/>
      <c r="H290" s="100"/>
      <c r="I290" s="100"/>
      <c r="J290" s="100"/>
      <c r="K290" s="100"/>
      <c r="L290" s="100"/>
      <c r="M290" s="100"/>
      <c r="N290" s="100"/>
      <c r="O290" s="100"/>
      <c r="P290" s="101"/>
      <c r="Q290" s="100"/>
      <c r="R290" s="102"/>
      <c r="T290" s="99"/>
      <c r="U290" s="99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</row>
  </sheetData>
  <sheetProtection/>
  <mergeCells count="3">
    <mergeCell ref="A4:J4"/>
    <mergeCell ref="A5:J5"/>
    <mergeCell ref="A6:J6"/>
  </mergeCells>
  <hyperlinks>
    <hyperlink ref="A74" r:id="rId1" display="mark.mcclendon@tccd.edu"/>
  </hyperlinks>
  <printOptions horizontalCentered="1"/>
  <pageMargins left="0.75" right="0.25" top="0.25" bottom="0" header="0" footer="0"/>
  <pageSetup fitToHeight="1" fitToWidth="1" horizontalDpi="600" verticalDpi="600" orientation="portrait" scale="7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0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92" customWidth="1"/>
    <col min="2" max="2" width="12.7109375" style="93" customWidth="1"/>
    <col min="3" max="3" width="12.7109375" style="92" customWidth="1"/>
    <col min="4" max="6" width="12.7109375" style="94" customWidth="1"/>
    <col min="7" max="7" width="12.7109375" style="95" customWidth="1"/>
    <col min="8" max="9" width="12.7109375" style="94" customWidth="1"/>
    <col min="10" max="10" width="12.7109375" style="96" customWidth="1"/>
    <col min="11" max="11" width="14.7109375" style="94" customWidth="1"/>
    <col min="12" max="12" width="16.421875" style="92" customWidth="1"/>
    <col min="13" max="13" width="15.140625" style="92" customWidth="1"/>
    <col min="14" max="14" width="24.140625" style="92" customWidth="1"/>
    <col min="15" max="15" width="18.7109375" style="92" customWidth="1"/>
    <col min="16" max="16" width="18.140625" style="97" customWidth="1"/>
    <col min="17" max="17" width="16.28125" style="92" bestFit="1" customWidth="1"/>
    <col min="18" max="18" width="18.140625" style="98" bestFit="1" customWidth="1"/>
    <col min="19" max="19" width="17.00390625" style="98" customWidth="1"/>
    <col min="20" max="20" width="17.7109375" style="99" customWidth="1"/>
    <col min="21" max="21" width="18.00390625" style="99" bestFit="1" customWidth="1"/>
    <col min="22" max="22" width="16.7109375" style="92" customWidth="1"/>
    <col min="23" max="23" width="12.57421875" style="92" customWidth="1"/>
    <col min="24" max="24" width="13.421875" style="92" customWidth="1"/>
    <col min="25" max="25" width="14.421875" style="92" customWidth="1"/>
    <col min="26" max="16384" width="12.57421875" style="92" customWidth="1"/>
  </cols>
  <sheetData>
    <row r="1" spans="8:10" ht="12.75" customHeight="1">
      <c r="H1" s="95"/>
      <c r="J1" s="94"/>
    </row>
    <row r="2" spans="8:10" ht="12.75" customHeight="1">
      <c r="H2" s="95"/>
      <c r="J2" s="94"/>
    </row>
    <row r="3" spans="10:23" ht="12.75" customHeight="1">
      <c r="J3" s="94"/>
      <c r="K3" s="100"/>
      <c r="L3" s="100"/>
      <c r="M3" s="100"/>
      <c r="N3" s="100"/>
      <c r="O3" s="100"/>
      <c r="P3" s="101"/>
      <c r="Q3" s="100"/>
      <c r="R3" s="102"/>
      <c r="S3" s="102"/>
      <c r="T3" s="102"/>
      <c r="U3" s="102"/>
      <c r="V3" s="100"/>
      <c r="W3" s="100"/>
    </row>
    <row r="4" spans="1:23" ht="12.75" customHeight="1">
      <c r="A4" s="240" t="s">
        <v>0</v>
      </c>
      <c r="B4" s="240"/>
      <c r="C4" s="240"/>
      <c r="D4" s="240"/>
      <c r="E4" s="240"/>
      <c r="F4" s="240"/>
      <c r="G4" s="240"/>
      <c r="H4" s="240"/>
      <c r="I4" s="240"/>
      <c r="J4" s="240"/>
      <c r="K4" s="100"/>
      <c r="L4" s="100"/>
      <c r="M4" s="100"/>
      <c r="N4" s="100"/>
      <c r="O4" s="100"/>
      <c r="P4" s="101"/>
      <c r="Q4" s="100"/>
      <c r="R4" s="102"/>
      <c r="S4" s="102"/>
      <c r="T4" s="102"/>
      <c r="U4" s="102"/>
      <c r="V4" s="100"/>
      <c r="W4" s="100"/>
    </row>
    <row r="5" spans="1:23" ht="12.75" customHeight="1">
      <c r="A5" s="241" t="s">
        <v>1</v>
      </c>
      <c r="B5" s="241"/>
      <c r="C5" s="241"/>
      <c r="D5" s="241"/>
      <c r="E5" s="241"/>
      <c r="F5" s="241"/>
      <c r="G5" s="241"/>
      <c r="H5" s="241"/>
      <c r="I5" s="241"/>
      <c r="J5" s="241"/>
      <c r="K5" s="100"/>
      <c r="L5" s="100"/>
      <c r="M5" s="100"/>
      <c r="N5" s="100"/>
      <c r="O5" s="100"/>
      <c r="P5" s="101"/>
      <c r="Q5" s="100"/>
      <c r="R5" s="102"/>
      <c r="S5" s="102"/>
      <c r="T5" s="102"/>
      <c r="U5" s="102"/>
      <c r="V5" s="100"/>
      <c r="W5" s="100"/>
    </row>
    <row r="6" spans="1:23" ht="12.75" customHeight="1">
      <c r="A6" s="242">
        <v>41698</v>
      </c>
      <c r="B6" s="243"/>
      <c r="C6" s="243"/>
      <c r="D6" s="243"/>
      <c r="E6" s="243"/>
      <c r="F6" s="243"/>
      <c r="G6" s="243"/>
      <c r="H6" s="243"/>
      <c r="I6" s="243"/>
      <c r="J6" s="243"/>
      <c r="K6" s="100"/>
      <c r="L6" s="100"/>
      <c r="M6" s="100"/>
      <c r="N6" s="100"/>
      <c r="O6" s="100"/>
      <c r="P6" s="103"/>
      <c r="Q6" s="100"/>
      <c r="R6" s="102"/>
      <c r="S6" s="102"/>
      <c r="T6" s="102"/>
      <c r="U6" s="102"/>
      <c r="V6" s="100"/>
      <c r="W6" s="100"/>
    </row>
    <row r="7" spans="10:23" ht="12.75" customHeight="1">
      <c r="J7" s="94"/>
      <c r="K7" s="100"/>
      <c r="L7" s="100"/>
      <c r="M7" s="100"/>
      <c r="N7" s="100"/>
      <c r="O7" s="100"/>
      <c r="P7" s="101"/>
      <c r="Q7" s="100"/>
      <c r="R7" s="102"/>
      <c r="S7" s="102"/>
      <c r="T7" s="102"/>
      <c r="U7" s="102"/>
      <c r="V7" s="100"/>
      <c r="W7" s="100"/>
    </row>
    <row r="8" spans="10:23" ht="12.75" customHeight="1">
      <c r="J8" s="94"/>
      <c r="K8" s="100"/>
      <c r="L8" s="100"/>
      <c r="M8" s="100"/>
      <c r="N8" s="100"/>
      <c r="O8" s="100"/>
      <c r="P8" s="101"/>
      <c r="Q8" s="100"/>
      <c r="R8" s="102"/>
      <c r="S8" s="102"/>
      <c r="T8" s="102"/>
      <c r="U8" s="102"/>
      <c r="V8" s="100"/>
      <c r="W8" s="100"/>
    </row>
    <row r="9" spans="1:23" ht="12.75" customHeight="1">
      <c r="A9" s="94"/>
      <c r="B9" s="104"/>
      <c r="C9" s="94"/>
      <c r="F9" s="105"/>
      <c r="J9" s="94"/>
      <c r="K9" s="100"/>
      <c r="L9" s="100"/>
      <c r="M9" s="100"/>
      <c r="N9" s="100"/>
      <c r="O9" s="100"/>
      <c r="P9" s="106"/>
      <c r="Q9" s="100"/>
      <c r="R9" s="102"/>
      <c r="S9" s="102"/>
      <c r="T9" s="102"/>
      <c r="U9" s="102"/>
      <c r="V9" s="100"/>
      <c r="W9" s="100"/>
    </row>
    <row r="10" spans="1:23" ht="12.75" customHeight="1">
      <c r="A10" s="100"/>
      <c r="B10" s="104"/>
      <c r="C10" s="94"/>
      <c r="F10" s="105"/>
      <c r="J10" s="94"/>
      <c r="K10" s="101"/>
      <c r="L10" s="100"/>
      <c r="M10" s="100"/>
      <c r="N10" s="100"/>
      <c r="O10" s="100"/>
      <c r="P10" s="101"/>
      <c r="Q10" s="100"/>
      <c r="R10" s="102"/>
      <c r="S10" s="102"/>
      <c r="T10" s="102"/>
      <c r="U10" s="102"/>
      <c r="V10" s="100"/>
      <c r="W10" s="100"/>
    </row>
    <row r="11" spans="1:23" ht="12.75" customHeight="1">
      <c r="A11" s="107"/>
      <c r="B11" s="104"/>
      <c r="C11" s="108"/>
      <c r="D11" s="107" t="s">
        <v>2</v>
      </c>
      <c r="E11" s="107" t="s">
        <v>3</v>
      </c>
      <c r="F11" s="107" t="s">
        <v>2</v>
      </c>
      <c r="G11" s="107" t="s">
        <v>4</v>
      </c>
      <c r="H11" s="107" t="s">
        <v>3</v>
      </c>
      <c r="I11" s="107" t="s">
        <v>4</v>
      </c>
      <c r="J11" s="107" t="s">
        <v>5</v>
      </c>
      <c r="K11" s="101"/>
      <c r="L11" s="100"/>
      <c r="M11" s="100"/>
      <c r="N11" s="100"/>
      <c r="O11" s="100"/>
      <c r="P11" s="101"/>
      <c r="Q11" s="100"/>
      <c r="R11" s="102"/>
      <c r="S11" s="102"/>
      <c r="T11" s="102"/>
      <c r="U11" s="102"/>
      <c r="V11" s="100"/>
      <c r="W11" s="100"/>
    </row>
    <row r="12" spans="1:23" ht="12.75" customHeight="1">
      <c r="A12" s="107"/>
      <c r="B12" s="109" t="s">
        <v>6</v>
      </c>
      <c r="C12" s="108" t="s">
        <v>7</v>
      </c>
      <c r="D12" s="110" t="s">
        <v>8</v>
      </c>
      <c r="E12" s="110" t="s">
        <v>9</v>
      </c>
      <c r="F12" s="110" t="s">
        <v>8</v>
      </c>
      <c r="G12" s="110" t="s">
        <v>8</v>
      </c>
      <c r="H12" s="110" t="s">
        <v>10</v>
      </c>
      <c r="I12" s="110" t="s">
        <v>8</v>
      </c>
      <c r="J12" s="110" t="s">
        <v>11</v>
      </c>
      <c r="K12" s="101"/>
      <c r="L12" s="100"/>
      <c r="M12" s="111"/>
      <c r="N12" s="100"/>
      <c r="O12" s="100"/>
      <c r="P12" s="101"/>
      <c r="Q12" s="100"/>
      <c r="R12" s="102"/>
      <c r="S12" s="102"/>
      <c r="T12" s="102"/>
      <c r="U12" s="102"/>
      <c r="V12" s="100"/>
      <c r="W12" s="100"/>
    </row>
    <row r="13" spans="1:42" ht="12.75" customHeight="1">
      <c r="A13" s="112" t="s">
        <v>12</v>
      </c>
      <c r="B13" s="113" t="s">
        <v>13</v>
      </c>
      <c r="C13" s="114" t="s">
        <v>6</v>
      </c>
      <c r="D13" s="115">
        <v>41670</v>
      </c>
      <c r="E13" s="115" t="s">
        <v>8</v>
      </c>
      <c r="F13" s="115">
        <f>A6</f>
        <v>41698</v>
      </c>
      <c r="G13" s="115">
        <f>D13</f>
        <v>41670</v>
      </c>
      <c r="H13" s="115" t="s">
        <v>8</v>
      </c>
      <c r="I13" s="115">
        <f>F13</f>
        <v>41698</v>
      </c>
      <c r="J13" s="115">
        <f>+I13</f>
        <v>41698</v>
      </c>
      <c r="K13" s="101"/>
      <c r="L13" s="111"/>
      <c r="M13" s="111"/>
      <c r="N13" s="100"/>
      <c r="O13" s="100"/>
      <c r="P13" s="103"/>
      <c r="Q13" s="100"/>
      <c r="R13" s="116"/>
      <c r="S13" s="116"/>
      <c r="T13" s="116"/>
      <c r="U13" s="116"/>
      <c r="V13" s="100"/>
      <c r="W13" s="100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</row>
    <row r="14" spans="1:23" ht="12.75" customHeight="1">
      <c r="A14" s="118"/>
      <c r="C14" s="119"/>
      <c r="D14" s="120"/>
      <c r="E14" s="120"/>
      <c r="F14" s="120"/>
      <c r="G14" s="120"/>
      <c r="H14" s="120"/>
      <c r="I14" s="120"/>
      <c r="J14" s="120"/>
      <c r="K14" s="121"/>
      <c r="L14" s="100"/>
      <c r="M14" s="100"/>
      <c r="N14" s="100"/>
      <c r="O14" s="100"/>
      <c r="P14" s="101"/>
      <c r="Q14" s="100"/>
      <c r="R14" s="102"/>
      <c r="S14" s="102"/>
      <c r="T14" s="102"/>
      <c r="U14" s="102"/>
      <c r="V14" s="100"/>
      <c r="W14" s="100"/>
    </row>
    <row r="15" spans="1:23" ht="12.75" customHeight="1">
      <c r="A15" s="118" t="s">
        <v>14</v>
      </c>
      <c r="B15" s="122"/>
      <c r="C15" s="119"/>
      <c r="D15" s="123"/>
      <c r="E15" s="123"/>
      <c r="F15" s="67"/>
      <c r="G15" s="123"/>
      <c r="H15" s="123"/>
      <c r="I15" s="123"/>
      <c r="J15" s="123"/>
      <c r="K15" s="121"/>
      <c r="L15" s="124"/>
      <c r="M15" s="124"/>
      <c r="N15" s="100"/>
      <c r="O15" s="100"/>
      <c r="P15" s="125"/>
      <c r="Q15" s="100"/>
      <c r="R15" s="102"/>
      <c r="S15" s="102"/>
      <c r="T15" s="102"/>
      <c r="U15" s="102"/>
      <c r="V15" s="100"/>
      <c r="W15" s="100"/>
    </row>
    <row r="16" spans="1:23" ht="12.75" customHeight="1">
      <c r="A16" s="92" t="s">
        <v>15</v>
      </c>
      <c r="B16" s="122"/>
      <c r="C16" s="126">
        <v>0.00028</v>
      </c>
      <c r="D16" s="67">
        <f>+'[2]January 2014'!F17</f>
        <v>49019147</v>
      </c>
      <c r="E16" s="67">
        <f>ROUND(SUM(F16-D16),0)</f>
        <v>-998747</v>
      </c>
      <c r="F16" s="67">
        <v>48020400</v>
      </c>
      <c r="G16" s="67">
        <f>+'[2]January 2014'!I17</f>
        <v>49019147</v>
      </c>
      <c r="H16" s="67">
        <f>E16</f>
        <v>-998747</v>
      </c>
      <c r="I16" s="67">
        <f>+F16</f>
        <v>48020400</v>
      </c>
      <c r="J16" s="67">
        <v>0</v>
      </c>
      <c r="K16" s="127"/>
      <c r="L16" s="124"/>
      <c r="M16" s="124"/>
      <c r="N16" s="128"/>
      <c r="O16" s="100"/>
      <c r="P16" s="125"/>
      <c r="Q16" s="100"/>
      <c r="R16" s="129"/>
      <c r="S16" s="129"/>
      <c r="T16" s="129"/>
      <c r="U16" s="129"/>
      <c r="V16" s="100"/>
      <c r="W16" s="100"/>
    </row>
    <row r="17" spans="1:23" ht="12.75" customHeight="1">
      <c r="A17" s="105" t="s">
        <v>16</v>
      </c>
      <c r="B17" s="122"/>
      <c r="C17" s="68">
        <v>0.00032</v>
      </c>
      <c r="D17" s="67">
        <f>+'[2]January 2014'!F18</f>
        <v>63089329</v>
      </c>
      <c r="E17" s="67">
        <f>ROUND(SUM(F17-D17),0)</f>
        <v>-7547012</v>
      </c>
      <c r="F17" s="67">
        <v>55542317</v>
      </c>
      <c r="G17" s="67">
        <f>+'[2]January 2014'!I18</f>
        <v>63089329</v>
      </c>
      <c r="H17" s="67">
        <f>E17</f>
        <v>-7547012</v>
      </c>
      <c r="I17" s="67">
        <f>+F17</f>
        <v>55542317</v>
      </c>
      <c r="J17" s="67">
        <v>0</v>
      </c>
      <c r="K17" s="121"/>
      <c r="L17" s="124"/>
      <c r="M17" s="124"/>
      <c r="N17" s="100"/>
      <c r="O17" s="100"/>
      <c r="P17" s="125"/>
      <c r="Q17" s="100"/>
      <c r="R17" s="129"/>
      <c r="S17" s="129"/>
      <c r="T17" s="129"/>
      <c r="U17" s="129"/>
      <c r="V17" s="100"/>
      <c r="W17" s="100"/>
    </row>
    <row r="18" spans="1:23" ht="12.75" customHeight="1">
      <c r="A18" s="105" t="s">
        <v>48</v>
      </c>
      <c r="B18" s="122"/>
      <c r="C18" s="68">
        <v>0.00037</v>
      </c>
      <c r="D18" s="67">
        <f>+'[2]January 2014'!F19</f>
        <v>32918</v>
      </c>
      <c r="E18" s="67">
        <f>ROUND(SUM(F18-D18),0)</f>
        <v>1</v>
      </c>
      <c r="F18" s="67">
        <v>32919</v>
      </c>
      <c r="G18" s="67">
        <f>+'[2]January 2014'!I19</f>
        <v>32918</v>
      </c>
      <c r="H18" s="67">
        <f>E18</f>
        <v>1</v>
      </c>
      <c r="I18" s="67">
        <f>+F18</f>
        <v>32919</v>
      </c>
      <c r="J18" s="67">
        <v>0</v>
      </c>
      <c r="K18" s="121"/>
      <c r="L18" s="124"/>
      <c r="M18" s="124"/>
      <c r="N18" s="100"/>
      <c r="O18" s="100"/>
      <c r="P18" s="125"/>
      <c r="Q18" s="100"/>
      <c r="R18" s="129"/>
      <c r="S18" s="129"/>
      <c r="T18" s="129"/>
      <c r="U18" s="129"/>
      <c r="V18" s="100"/>
      <c r="W18" s="100"/>
    </row>
    <row r="19" spans="1:23" ht="12.75" customHeight="1">
      <c r="A19" s="105" t="s">
        <v>54</v>
      </c>
      <c r="B19" s="122"/>
      <c r="C19" s="68">
        <v>0.00103</v>
      </c>
      <c r="D19" s="67">
        <f>+'[2]January 2014'!F20</f>
        <v>49926502</v>
      </c>
      <c r="E19" s="67">
        <f>ROUND(SUM(F19-D19),0)</f>
        <v>-1995359</v>
      </c>
      <c r="F19" s="67">
        <v>47931143</v>
      </c>
      <c r="G19" s="67">
        <f>+'[2]January 2014'!I20</f>
        <v>49926502</v>
      </c>
      <c r="H19" s="67">
        <f>E19</f>
        <v>-1995359</v>
      </c>
      <c r="I19" s="67">
        <f>+F19</f>
        <v>47931143</v>
      </c>
      <c r="J19" s="67">
        <v>0</v>
      </c>
      <c r="K19" s="121"/>
      <c r="L19" s="124"/>
      <c r="M19" s="124"/>
      <c r="N19" s="100"/>
      <c r="O19" s="100"/>
      <c r="P19" s="125"/>
      <c r="Q19" s="100"/>
      <c r="R19" s="129"/>
      <c r="S19" s="129"/>
      <c r="T19" s="129"/>
      <c r="U19" s="129"/>
      <c r="V19" s="100"/>
      <c r="W19" s="100"/>
    </row>
    <row r="20" spans="1:23" ht="12.75" customHeight="1">
      <c r="A20" s="105" t="s">
        <v>53</v>
      </c>
      <c r="B20" s="122"/>
      <c r="C20" s="68">
        <v>0.0105</v>
      </c>
      <c r="D20" s="67">
        <f>+'[2]January 2014'!F21</f>
        <v>8203217</v>
      </c>
      <c r="E20" s="67">
        <f>ROUND(SUM(F20-D20),0)</f>
        <v>3203</v>
      </c>
      <c r="F20" s="67">
        <v>8206420</v>
      </c>
      <c r="G20" s="67">
        <f>+'[2]January 2014'!I21</f>
        <v>8335094</v>
      </c>
      <c r="H20" s="67">
        <f>+I20-G20</f>
        <v>160257</v>
      </c>
      <c r="I20" s="67">
        <v>8495351</v>
      </c>
      <c r="J20" s="67">
        <v>13795</v>
      </c>
      <c r="K20" s="127"/>
      <c r="L20" s="124"/>
      <c r="M20" s="124"/>
      <c r="N20" s="100"/>
      <c r="O20" s="100"/>
      <c r="P20" s="125"/>
      <c r="Q20" s="100"/>
      <c r="R20" s="129"/>
      <c r="S20" s="129"/>
      <c r="T20" s="129"/>
      <c r="U20" s="129"/>
      <c r="V20" s="100"/>
      <c r="W20" s="100"/>
    </row>
    <row r="21" spans="1:33" s="133" customFormat="1" ht="12.75" customHeight="1">
      <c r="A21" s="124" t="s">
        <v>17</v>
      </c>
      <c r="B21" s="130"/>
      <c r="C21" s="69"/>
      <c r="D21" s="131">
        <f>SUM(D16:D20)</f>
        <v>170271113</v>
      </c>
      <c r="E21" s="131">
        <f>ROUND(SUM(E16:E20),0)</f>
        <v>-10537914</v>
      </c>
      <c r="F21" s="131">
        <f>SUM(F16:F20)</f>
        <v>159733199</v>
      </c>
      <c r="G21" s="131">
        <f>SUM(G16:G20)</f>
        <v>170402990</v>
      </c>
      <c r="H21" s="131">
        <f>SUM(H16:H20)</f>
        <v>-10380860</v>
      </c>
      <c r="I21" s="131">
        <f>SUM(I16:I20)</f>
        <v>160022130</v>
      </c>
      <c r="J21" s="131">
        <f>SUM(J16:J20)</f>
        <v>13795</v>
      </c>
      <c r="K21" s="121"/>
      <c r="L21" s="124"/>
      <c r="M21" s="124"/>
      <c r="N21" s="100"/>
      <c r="O21" s="100"/>
      <c r="P21" s="125"/>
      <c r="Q21" s="100"/>
      <c r="R21" s="129"/>
      <c r="S21" s="129"/>
      <c r="T21" s="129"/>
      <c r="U21" s="129"/>
      <c r="V21" s="100"/>
      <c r="W21" s="10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</row>
    <row r="22" spans="1:33" s="117" customFormat="1" ht="12.75" customHeight="1">
      <c r="A22" s="124"/>
      <c r="B22" s="130"/>
      <c r="C22" s="69"/>
      <c r="D22" s="134"/>
      <c r="E22" s="134"/>
      <c r="F22" s="134"/>
      <c r="G22" s="134"/>
      <c r="H22" s="134"/>
      <c r="I22" s="134"/>
      <c r="J22" s="134"/>
      <c r="K22" s="121"/>
      <c r="L22" s="124"/>
      <c r="M22" s="124"/>
      <c r="N22" s="100"/>
      <c r="O22" s="100"/>
      <c r="P22" s="125"/>
      <c r="Q22" s="100"/>
      <c r="R22" s="129"/>
      <c r="S22" s="129"/>
      <c r="T22" s="129"/>
      <c r="U22" s="129"/>
      <c r="V22" s="100"/>
      <c r="W22" s="10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</row>
    <row r="23" spans="1:43" ht="12.75" customHeight="1" hidden="1">
      <c r="A23" s="105" t="s">
        <v>49</v>
      </c>
      <c r="B23" s="122"/>
      <c r="C23" s="70"/>
      <c r="D23" s="134"/>
      <c r="E23" s="134"/>
      <c r="F23" s="134"/>
      <c r="G23" s="134"/>
      <c r="H23" s="134"/>
      <c r="I23" s="134"/>
      <c r="J23" s="134"/>
      <c r="K23" s="121"/>
      <c r="L23" s="124"/>
      <c r="M23" s="124"/>
      <c r="N23" s="100"/>
      <c r="O23" s="100"/>
      <c r="P23" s="125"/>
      <c r="Q23" s="100"/>
      <c r="R23" s="129"/>
      <c r="S23" s="129"/>
      <c r="T23" s="129"/>
      <c r="U23" s="129"/>
      <c r="V23" s="102"/>
      <c r="W23" s="10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</row>
    <row r="24" spans="1:43" ht="12.75" customHeight="1" hidden="1">
      <c r="A24" s="105" t="s">
        <v>50</v>
      </c>
      <c r="B24" s="135">
        <v>41129</v>
      </c>
      <c r="C24" s="76">
        <v>0.0022</v>
      </c>
      <c r="D24" s="67">
        <v>0</v>
      </c>
      <c r="E24" s="67">
        <f>ROUND(SUM(F24-D24),0)</f>
        <v>0</v>
      </c>
      <c r="F24" s="67">
        <v>0</v>
      </c>
      <c r="G24" s="67">
        <v>0</v>
      </c>
      <c r="H24" s="67">
        <f>ROUND(SUM(I24-G24),0)</f>
        <v>0</v>
      </c>
      <c r="I24" s="67">
        <v>0</v>
      </c>
      <c r="J24" s="67">
        <v>0</v>
      </c>
      <c r="K24" s="127"/>
      <c r="L24" s="124"/>
      <c r="M24" s="124"/>
      <c r="N24" s="100"/>
      <c r="O24" s="100"/>
      <c r="P24" s="125"/>
      <c r="Q24" s="100"/>
      <c r="R24" s="129"/>
      <c r="S24" s="129"/>
      <c r="T24" s="129"/>
      <c r="U24" s="129"/>
      <c r="V24" s="102"/>
      <c r="W24" s="10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</row>
    <row r="25" spans="1:43" ht="12.75" customHeight="1" hidden="1">
      <c r="A25" s="105"/>
      <c r="B25" s="122"/>
      <c r="C25" s="70"/>
      <c r="D25" s="131">
        <f aca="true" t="shared" si="0" ref="D25:J25">SUM(D24:D24)</f>
        <v>0</v>
      </c>
      <c r="E25" s="131">
        <f t="shared" si="0"/>
        <v>0</v>
      </c>
      <c r="F25" s="131">
        <f t="shared" si="0"/>
        <v>0</v>
      </c>
      <c r="G25" s="131">
        <f t="shared" si="0"/>
        <v>0</v>
      </c>
      <c r="H25" s="131">
        <f t="shared" si="0"/>
        <v>0</v>
      </c>
      <c r="I25" s="131">
        <f t="shared" si="0"/>
        <v>0</v>
      </c>
      <c r="J25" s="131">
        <f t="shared" si="0"/>
        <v>0</v>
      </c>
      <c r="K25" s="121"/>
      <c r="L25" s="124"/>
      <c r="M25" s="124"/>
      <c r="N25" s="100"/>
      <c r="O25" s="100"/>
      <c r="P25" s="125"/>
      <c r="Q25" s="100"/>
      <c r="R25" s="129"/>
      <c r="S25" s="129"/>
      <c r="T25" s="129"/>
      <c r="U25" s="129"/>
      <c r="V25" s="102"/>
      <c r="W25" s="10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</row>
    <row r="26" spans="1:43" ht="12.75" customHeight="1" hidden="1">
      <c r="A26" s="136"/>
      <c r="B26" s="137"/>
      <c r="C26" s="69"/>
      <c r="D26" s="134"/>
      <c r="E26" s="134"/>
      <c r="F26" s="134"/>
      <c r="G26" s="134"/>
      <c r="H26" s="134"/>
      <c r="I26" s="134"/>
      <c r="J26" s="134"/>
      <c r="K26" s="121"/>
      <c r="L26" s="124"/>
      <c r="M26" s="124"/>
      <c r="N26" s="100"/>
      <c r="O26" s="100"/>
      <c r="P26" s="125"/>
      <c r="Q26" s="100"/>
      <c r="R26" s="129"/>
      <c r="S26" s="129"/>
      <c r="T26" s="129"/>
      <c r="U26" s="129"/>
      <c r="V26" s="102"/>
      <c r="W26" s="10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43" ht="12.75" customHeight="1">
      <c r="A27" s="92" t="s">
        <v>18</v>
      </c>
      <c r="B27" s="138"/>
      <c r="C27" s="97"/>
      <c r="D27" s="139"/>
      <c r="E27" s="139"/>
      <c r="F27" s="139"/>
      <c r="G27" s="139" t="s">
        <v>19</v>
      </c>
      <c r="H27" s="139" t="s">
        <v>19</v>
      </c>
      <c r="I27" s="139" t="s">
        <v>19</v>
      </c>
      <c r="J27" s="139"/>
      <c r="K27" s="101"/>
      <c r="L27" s="100"/>
      <c r="M27" s="100"/>
      <c r="N27" s="100"/>
      <c r="O27" s="100"/>
      <c r="P27" s="125"/>
      <c r="Q27" s="100"/>
      <c r="R27" s="129"/>
      <c r="S27" s="129"/>
      <c r="T27" s="129"/>
      <c r="U27" s="129"/>
      <c r="V27" s="100"/>
      <c r="W27" s="100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</row>
    <row r="28" spans="1:23" s="94" customFormat="1" ht="12.75" customHeight="1">
      <c r="A28" s="94" t="s">
        <v>43</v>
      </c>
      <c r="B28" s="140">
        <v>42597</v>
      </c>
      <c r="C28" s="141">
        <v>0.006</v>
      </c>
      <c r="D28" s="67">
        <f>+'[2]January 2014'!F29</f>
        <v>10000000</v>
      </c>
      <c r="E28" s="67">
        <f aca="true" t="shared" si="1" ref="E28:E41">ROUND(SUM(F28-D28),0)</f>
        <v>0</v>
      </c>
      <c r="F28" s="67">
        <v>10000000</v>
      </c>
      <c r="G28" s="67">
        <f>+'[2]January 2014'!I29</f>
        <v>9975244</v>
      </c>
      <c r="H28" s="67">
        <f aca="true" t="shared" si="2" ref="H28:H41">ROUND(SUM(I28-G28),0)</f>
        <v>10268</v>
      </c>
      <c r="I28" s="67">
        <v>9985512</v>
      </c>
      <c r="J28" s="67">
        <v>1967</v>
      </c>
      <c r="K28" s="127"/>
      <c r="L28" s="124"/>
      <c r="M28" s="124"/>
      <c r="N28" s="100"/>
      <c r="O28" s="142"/>
      <c r="P28" s="125"/>
      <c r="Q28" s="100"/>
      <c r="R28" s="129"/>
      <c r="S28" s="129"/>
      <c r="T28" s="129"/>
      <c r="U28" s="129"/>
      <c r="V28" s="100"/>
      <c r="W28" s="100"/>
    </row>
    <row r="29" spans="1:23" s="94" customFormat="1" ht="12.75" customHeight="1">
      <c r="A29" s="94" t="s">
        <v>52</v>
      </c>
      <c r="B29" s="140">
        <v>42681</v>
      </c>
      <c r="C29" s="141">
        <v>0.00565</v>
      </c>
      <c r="D29" s="67">
        <f>+'[2]January 2014'!F30</f>
        <v>9993039</v>
      </c>
      <c r="E29" s="67">
        <f t="shared" si="1"/>
        <v>192</v>
      </c>
      <c r="F29" s="67">
        <v>9993231</v>
      </c>
      <c r="G29" s="67">
        <f>+'[2]January 2014'!I30</f>
        <v>9964534</v>
      </c>
      <c r="H29" s="67">
        <f t="shared" si="2"/>
        <v>10223</v>
      </c>
      <c r="I29" s="67">
        <v>9974757</v>
      </c>
      <c r="J29" s="67">
        <v>16825</v>
      </c>
      <c r="K29" s="127"/>
      <c r="L29" s="124"/>
      <c r="M29" s="124"/>
      <c r="N29" s="100"/>
      <c r="O29" s="142"/>
      <c r="P29" s="125"/>
      <c r="Q29" s="100"/>
      <c r="R29" s="129"/>
      <c r="S29" s="129"/>
      <c r="T29" s="129"/>
      <c r="U29" s="129"/>
      <c r="V29" s="100"/>
      <c r="W29" s="100"/>
    </row>
    <row r="30" spans="1:23" s="94" customFormat="1" ht="12.75" customHeight="1">
      <c r="A30" s="94" t="s">
        <v>41</v>
      </c>
      <c r="B30" s="140">
        <v>42709</v>
      </c>
      <c r="C30" s="141">
        <v>0.00625</v>
      </c>
      <c r="D30" s="67">
        <f>+'[2]January 2014'!F31</f>
        <v>10000000</v>
      </c>
      <c r="E30" s="67">
        <f t="shared" si="1"/>
        <v>0</v>
      </c>
      <c r="F30" s="67">
        <v>10000000</v>
      </c>
      <c r="G30" s="67">
        <f>+'[2]January 2014'!I31</f>
        <v>9966431</v>
      </c>
      <c r="H30" s="67">
        <f t="shared" si="2"/>
        <v>20915</v>
      </c>
      <c r="I30" s="67">
        <v>9987346</v>
      </c>
      <c r="J30" s="67">
        <v>14543</v>
      </c>
      <c r="K30" s="127"/>
      <c r="L30" s="124"/>
      <c r="M30" s="124"/>
      <c r="N30" s="100"/>
      <c r="O30" s="142"/>
      <c r="P30" s="125"/>
      <c r="Q30" s="100"/>
      <c r="R30" s="129"/>
      <c r="S30" s="129"/>
      <c r="T30" s="129"/>
      <c r="U30" s="129"/>
      <c r="V30" s="100"/>
      <c r="W30" s="100"/>
    </row>
    <row r="31" spans="1:23" s="94" customFormat="1" ht="12.75" customHeight="1">
      <c r="A31" s="94" t="s">
        <v>41</v>
      </c>
      <c r="B31" s="140">
        <v>42765</v>
      </c>
      <c r="C31" s="141">
        <v>0.007</v>
      </c>
      <c r="D31" s="67">
        <f>+'[2]January 2014'!F32</f>
        <v>10000000</v>
      </c>
      <c r="E31" s="67">
        <f t="shared" si="1"/>
        <v>0</v>
      </c>
      <c r="F31" s="67">
        <v>10000000</v>
      </c>
      <c r="G31" s="67">
        <f>+'[2]January 2014'!I32</f>
        <v>10001087</v>
      </c>
      <c r="H31" s="67">
        <f t="shared" si="2"/>
        <v>3466</v>
      </c>
      <c r="I31" s="67">
        <v>10004553</v>
      </c>
      <c r="J31" s="67">
        <v>5836</v>
      </c>
      <c r="K31" s="127"/>
      <c r="L31" s="124"/>
      <c r="M31" s="124"/>
      <c r="N31" s="100"/>
      <c r="O31" s="142"/>
      <c r="P31" s="125"/>
      <c r="Q31" s="100"/>
      <c r="R31" s="129"/>
      <c r="S31" s="129"/>
      <c r="T31" s="129"/>
      <c r="U31" s="129"/>
      <c r="V31" s="100"/>
      <c r="W31" s="100"/>
    </row>
    <row r="32" spans="1:23" s="94" customFormat="1" ht="12.75" customHeight="1">
      <c r="A32" s="94" t="s">
        <v>43</v>
      </c>
      <c r="B32" s="140">
        <v>42765</v>
      </c>
      <c r="C32" s="141">
        <v>0.00633</v>
      </c>
      <c r="D32" s="67">
        <f>+'[2]January 2014'!F33</f>
        <v>10182127</v>
      </c>
      <c r="E32" s="67">
        <f t="shared" si="1"/>
        <v>-4657</v>
      </c>
      <c r="F32" s="67">
        <v>10177470</v>
      </c>
      <c r="G32" s="67">
        <f>+'[2]January 2014'!I33</f>
        <v>10144800</v>
      </c>
      <c r="H32" s="67">
        <f t="shared" si="2"/>
        <v>16000</v>
      </c>
      <c r="I32" s="67">
        <v>10160800</v>
      </c>
      <c r="J32" s="67">
        <v>9932</v>
      </c>
      <c r="K32" s="127"/>
      <c r="L32" s="124"/>
      <c r="M32" s="124"/>
      <c r="N32" s="100"/>
      <c r="O32" s="142"/>
      <c r="P32" s="125"/>
      <c r="Q32" s="100"/>
      <c r="R32" s="129"/>
      <c r="S32" s="129"/>
      <c r="T32" s="129"/>
      <c r="U32" s="129"/>
      <c r="V32" s="100"/>
      <c r="W32" s="100"/>
    </row>
    <row r="33" spans="1:23" s="94" customFormat="1" ht="12.75" customHeight="1">
      <c r="A33" s="94" t="s">
        <v>43</v>
      </c>
      <c r="B33" s="140">
        <v>42765</v>
      </c>
      <c r="C33" s="141">
        <v>0.0075</v>
      </c>
      <c r="D33" s="67">
        <f>+'[2]January 2014'!F34</f>
        <v>10000000</v>
      </c>
      <c r="E33" s="67">
        <f t="shared" si="1"/>
        <v>0</v>
      </c>
      <c r="F33" s="67">
        <v>10000000</v>
      </c>
      <c r="G33" s="67">
        <f>+'[2]January 2014'!I34</f>
        <v>9944028</v>
      </c>
      <c r="H33" s="67">
        <f t="shared" si="2"/>
        <v>10066</v>
      </c>
      <c r="I33" s="67">
        <v>9954094</v>
      </c>
      <c r="J33" s="67">
        <v>5959</v>
      </c>
      <c r="K33" s="127"/>
      <c r="L33" s="124"/>
      <c r="M33" s="124"/>
      <c r="N33" s="100"/>
      <c r="O33" s="142"/>
      <c r="P33" s="125"/>
      <c r="Q33" s="100"/>
      <c r="R33" s="129"/>
      <c r="S33" s="129"/>
      <c r="T33" s="129"/>
      <c r="U33" s="129"/>
      <c r="V33" s="100"/>
      <c r="W33" s="100"/>
    </row>
    <row r="34" spans="1:23" s="94" customFormat="1" ht="12.75" customHeight="1">
      <c r="A34" s="94" t="s">
        <v>43</v>
      </c>
      <c r="B34" s="140">
        <v>42787</v>
      </c>
      <c r="C34" s="141">
        <v>0.00805</v>
      </c>
      <c r="D34" s="67">
        <f>+'[2]January 2014'!F35</f>
        <v>9998471</v>
      </c>
      <c r="E34" s="67">
        <f t="shared" si="1"/>
        <v>38</v>
      </c>
      <c r="F34" s="67">
        <v>9998509</v>
      </c>
      <c r="G34" s="67">
        <f>+'[2]January 2014'!I35</f>
        <v>9947151</v>
      </c>
      <c r="H34" s="67">
        <f t="shared" si="2"/>
        <v>11077</v>
      </c>
      <c r="I34" s="67">
        <v>9958228</v>
      </c>
      <c r="J34" s="67">
        <v>1534</v>
      </c>
      <c r="K34" s="127"/>
      <c r="L34" s="124"/>
      <c r="M34" s="124"/>
      <c r="N34" s="100"/>
      <c r="O34" s="142"/>
      <c r="P34" s="125"/>
      <c r="Q34" s="100"/>
      <c r="R34" s="129"/>
      <c r="S34" s="129"/>
      <c r="T34" s="129"/>
      <c r="U34" s="129"/>
      <c r="V34" s="100"/>
      <c r="W34" s="100"/>
    </row>
    <row r="35" spans="1:23" s="94" customFormat="1" ht="12.75" customHeight="1">
      <c r="A35" s="94" t="s">
        <v>52</v>
      </c>
      <c r="B35" s="140">
        <v>42787</v>
      </c>
      <c r="C35" s="141">
        <v>0.00825</v>
      </c>
      <c r="D35" s="67">
        <f>+'[2]January 2014'!F36</f>
        <v>9998471</v>
      </c>
      <c r="E35" s="67">
        <f t="shared" si="1"/>
        <v>38</v>
      </c>
      <c r="F35" s="67">
        <v>9998509</v>
      </c>
      <c r="G35" s="67">
        <f>+'[2]January 2014'!I36</f>
        <v>9985520</v>
      </c>
      <c r="H35" s="67">
        <f t="shared" si="2"/>
        <v>14347</v>
      </c>
      <c r="I35" s="67">
        <v>9999867</v>
      </c>
      <c r="J35" s="67">
        <v>1573</v>
      </c>
      <c r="K35" s="127"/>
      <c r="L35" s="124"/>
      <c r="M35" s="124"/>
      <c r="N35" s="100"/>
      <c r="O35" s="142"/>
      <c r="P35" s="125"/>
      <c r="Q35" s="100"/>
      <c r="R35" s="129"/>
      <c r="S35" s="129"/>
      <c r="T35" s="129"/>
      <c r="U35" s="129"/>
      <c r="V35" s="100"/>
      <c r="W35" s="100"/>
    </row>
    <row r="36" spans="1:23" s="94" customFormat="1" ht="12.75" customHeight="1">
      <c r="A36" s="94" t="s">
        <v>55</v>
      </c>
      <c r="B36" s="140">
        <v>42800</v>
      </c>
      <c r="C36" s="141">
        <v>0.008</v>
      </c>
      <c r="D36" s="67">
        <f>+'[2]January 2014'!F37</f>
        <v>19994199</v>
      </c>
      <c r="E36" s="67">
        <f t="shared" si="1"/>
        <v>144</v>
      </c>
      <c r="F36" s="67">
        <f>9998114+9996229</f>
        <v>19994343</v>
      </c>
      <c r="G36" s="67">
        <f>+'[2]January 2014'!I37</f>
        <v>19879020</v>
      </c>
      <c r="H36" s="67">
        <f t="shared" si="2"/>
        <v>23012</v>
      </c>
      <c r="I36" s="67">
        <v>19902032</v>
      </c>
      <c r="J36" s="67">
        <v>77986</v>
      </c>
      <c r="K36" s="127"/>
      <c r="L36" s="124"/>
      <c r="M36" s="124"/>
      <c r="N36" s="100"/>
      <c r="O36" s="142"/>
      <c r="P36" s="125"/>
      <c r="Q36" s="100"/>
      <c r="R36" s="129"/>
      <c r="S36" s="129"/>
      <c r="T36" s="129"/>
      <c r="U36" s="129"/>
      <c r="V36" s="100"/>
      <c r="W36" s="100"/>
    </row>
    <row r="37" spans="1:23" s="94" customFormat="1" ht="12.75" customHeight="1">
      <c r="A37" s="94" t="s">
        <v>52</v>
      </c>
      <c r="B37" s="140">
        <v>42864</v>
      </c>
      <c r="C37" s="141">
        <v>0.0064</v>
      </c>
      <c r="D37" s="67">
        <f>+'[2]January 2014'!F38</f>
        <v>9983655</v>
      </c>
      <c r="E37" s="67">
        <f t="shared" si="1"/>
        <v>383</v>
      </c>
      <c r="F37" s="67">
        <v>9984038</v>
      </c>
      <c r="G37" s="67">
        <f>+'[2]January 2014'!I38</f>
        <v>9859269</v>
      </c>
      <c r="H37" s="67">
        <f t="shared" si="2"/>
        <v>12496</v>
      </c>
      <c r="I37" s="67">
        <v>9871765</v>
      </c>
      <c r="J37" s="67">
        <v>19726</v>
      </c>
      <c r="K37" s="127"/>
      <c r="L37" s="124"/>
      <c r="M37" s="124"/>
      <c r="N37" s="100"/>
      <c r="O37" s="142"/>
      <c r="P37" s="125"/>
      <c r="Q37" s="100"/>
      <c r="R37" s="129"/>
      <c r="S37" s="129"/>
      <c r="T37" s="129"/>
      <c r="U37" s="129"/>
      <c r="V37" s="100"/>
      <c r="W37" s="100"/>
    </row>
    <row r="38" spans="1:23" s="94" customFormat="1" ht="12.75" customHeight="1">
      <c r="A38" s="94" t="s">
        <v>43</v>
      </c>
      <c r="B38" s="140">
        <v>42877</v>
      </c>
      <c r="C38" s="141">
        <v>0.0071</v>
      </c>
      <c r="D38" s="67">
        <f>+'[2]January 2014'!F39</f>
        <v>9996695</v>
      </c>
      <c r="E38" s="67">
        <f t="shared" si="1"/>
        <v>77</v>
      </c>
      <c r="F38" s="67">
        <v>9996772</v>
      </c>
      <c r="G38" s="67">
        <f>+'[2]January 2014'!I39</f>
        <v>9859200</v>
      </c>
      <c r="H38" s="67">
        <f t="shared" si="2"/>
        <v>13000</v>
      </c>
      <c r="I38" s="67">
        <v>9872200</v>
      </c>
      <c r="J38" s="67">
        <v>19082</v>
      </c>
      <c r="K38" s="127"/>
      <c r="L38" s="124"/>
      <c r="M38" s="124"/>
      <c r="N38" s="100"/>
      <c r="O38" s="142"/>
      <c r="P38" s="125"/>
      <c r="Q38" s="100"/>
      <c r="R38" s="129"/>
      <c r="S38" s="129"/>
      <c r="T38" s="129"/>
      <c r="U38" s="129"/>
      <c r="V38" s="100"/>
      <c r="W38" s="100"/>
    </row>
    <row r="39" spans="1:23" s="94" customFormat="1" ht="12.75" customHeight="1">
      <c r="A39" s="94" t="s">
        <v>42</v>
      </c>
      <c r="B39" s="140">
        <v>42895</v>
      </c>
      <c r="C39" s="141">
        <v>0.01258</v>
      </c>
      <c r="D39" s="67">
        <f>+'[2]January 2014'!F40</f>
        <v>9997259</v>
      </c>
      <c r="E39" s="67">
        <f t="shared" si="1"/>
        <v>62</v>
      </c>
      <c r="F39" s="67">
        <v>9997321</v>
      </c>
      <c r="G39" s="67">
        <f>+'[2]January 2014'!I40</f>
        <v>10084003</v>
      </c>
      <c r="H39" s="67">
        <f t="shared" si="2"/>
        <v>23589</v>
      </c>
      <c r="I39" s="67">
        <v>10107592</v>
      </c>
      <c r="J39" s="67">
        <v>28058</v>
      </c>
      <c r="K39" s="127"/>
      <c r="L39" s="124"/>
      <c r="M39" s="124"/>
      <c r="N39" s="100"/>
      <c r="O39" s="142"/>
      <c r="P39" s="125"/>
      <c r="Q39" s="100"/>
      <c r="R39" s="129"/>
      <c r="S39" s="129"/>
      <c r="T39" s="129"/>
      <c r="U39" s="129"/>
      <c r="V39" s="100"/>
      <c r="W39" s="100"/>
    </row>
    <row r="40" spans="1:23" s="94" customFormat="1" ht="12.75" customHeight="1">
      <c r="A40" s="94" t="s">
        <v>52</v>
      </c>
      <c r="B40" s="140">
        <v>43151</v>
      </c>
      <c r="C40" s="141">
        <v>0.0133</v>
      </c>
      <c r="D40" s="67">
        <v>0</v>
      </c>
      <c r="E40" s="67">
        <f t="shared" si="1"/>
        <v>10000000</v>
      </c>
      <c r="F40" s="67">
        <v>10000000</v>
      </c>
      <c r="G40" s="67">
        <v>0</v>
      </c>
      <c r="H40" s="67">
        <f t="shared" si="2"/>
        <v>10033284</v>
      </c>
      <c r="I40" s="67">
        <v>10033284</v>
      </c>
      <c r="J40" s="67">
        <v>2907</v>
      </c>
      <c r="K40" s="127"/>
      <c r="L40" s="124"/>
      <c r="M40" s="124"/>
      <c r="N40" s="100"/>
      <c r="O40" s="142"/>
      <c r="P40" s="125"/>
      <c r="Q40" s="100"/>
      <c r="R40" s="129"/>
      <c r="S40" s="129"/>
      <c r="T40" s="129"/>
      <c r="U40" s="129"/>
      <c r="V40" s="100"/>
      <c r="W40" s="100"/>
    </row>
    <row r="41" spans="1:23" s="94" customFormat="1" ht="12.75" customHeight="1">
      <c r="A41" s="94" t="s">
        <v>42</v>
      </c>
      <c r="B41" s="140">
        <v>43157</v>
      </c>
      <c r="C41" s="141">
        <v>0.013</v>
      </c>
      <c r="D41" s="67">
        <v>0</v>
      </c>
      <c r="E41" s="67">
        <f t="shared" si="1"/>
        <v>10000000</v>
      </c>
      <c r="F41" s="67">
        <v>10000000</v>
      </c>
      <c r="G41" s="67">
        <v>0</v>
      </c>
      <c r="H41" s="67">
        <f t="shared" si="2"/>
        <v>10016937</v>
      </c>
      <c r="I41" s="67">
        <v>10016937</v>
      </c>
      <c r="J41" s="67">
        <v>710</v>
      </c>
      <c r="K41" s="127"/>
      <c r="L41" s="124"/>
      <c r="M41" s="124"/>
      <c r="N41" s="100"/>
      <c r="O41" s="142"/>
      <c r="P41" s="125"/>
      <c r="Q41" s="100"/>
      <c r="R41" s="129"/>
      <c r="S41" s="129"/>
      <c r="T41" s="129"/>
      <c r="U41" s="129"/>
      <c r="V41" s="100"/>
      <c r="W41" s="100"/>
    </row>
    <row r="42" spans="2:23" s="94" customFormat="1" ht="12.75" customHeight="1">
      <c r="B42" s="140"/>
      <c r="C42" s="141"/>
      <c r="D42" s="67"/>
      <c r="E42" s="67"/>
      <c r="F42" s="67"/>
      <c r="G42" s="67"/>
      <c r="H42" s="67"/>
      <c r="I42" s="67"/>
      <c r="J42" s="67"/>
      <c r="K42" s="127"/>
      <c r="L42" s="124"/>
      <c r="M42" s="124"/>
      <c r="N42" s="100"/>
      <c r="O42" s="100"/>
      <c r="P42" s="125"/>
      <c r="Q42" s="100"/>
      <c r="R42" s="129"/>
      <c r="S42" s="129"/>
      <c r="T42" s="129"/>
      <c r="U42" s="129"/>
      <c r="V42" s="100"/>
      <c r="W42" s="100"/>
    </row>
    <row r="43" spans="1:23" s="94" customFormat="1" ht="12.75" customHeight="1">
      <c r="A43" s="94" t="s">
        <v>20</v>
      </c>
      <c r="B43" s="143"/>
      <c r="C43" s="141"/>
      <c r="D43" s="71">
        <f aca="true" t="shared" si="3" ref="D43:J43">SUM(D28:D42)</f>
        <v>130143916</v>
      </c>
      <c r="E43" s="71">
        <f t="shared" si="3"/>
        <v>19996277</v>
      </c>
      <c r="F43" s="71">
        <f t="shared" si="3"/>
        <v>150140193</v>
      </c>
      <c r="G43" s="71">
        <f t="shared" si="3"/>
        <v>129610287</v>
      </c>
      <c r="H43" s="71">
        <f t="shared" si="3"/>
        <v>20218680</v>
      </c>
      <c r="I43" s="71">
        <f t="shared" si="3"/>
        <v>149828967</v>
      </c>
      <c r="J43" s="71">
        <f t="shared" si="3"/>
        <v>206638</v>
      </c>
      <c r="K43" s="127"/>
      <c r="L43" s="124"/>
      <c r="M43" s="124"/>
      <c r="N43" s="100"/>
      <c r="O43" s="100"/>
      <c r="P43" s="125"/>
      <c r="Q43" s="100"/>
      <c r="R43" s="129"/>
      <c r="S43" s="129"/>
      <c r="T43" s="129"/>
      <c r="U43" s="129"/>
      <c r="V43" s="100"/>
      <c r="W43" s="100"/>
    </row>
    <row r="44" spans="1:23" ht="12.75" customHeight="1">
      <c r="A44" s="118"/>
      <c r="B44" s="144"/>
      <c r="C44" s="145"/>
      <c r="D44" s="134"/>
      <c r="E44" s="134"/>
      <c r="F44" s="134"/>
      <c r="G44" s="134"/>
      <c r="H44" s="134"/>
      <c r="I44" s="134"/>
      <c r="J44" s="134"/>
      <c r="K44" s="100"/>
      <c r="L44" s="100"/>
      <c r="M44" s="100"/>
      <c r="N44" s="100"/>
      <c r="O44" s="100"/>
      <c r="P44" s="125"/>
      <c r="Q44" s="100"/>
      <c r="R44" s="102"/>
      <c r="S44" s="102"/>
      <c r="T44" s="102"/>
      <c r="U44" s="102"/>
      <c r="V44" s="100"/>
      <c r="W44" s="100"/>
    </row>
    <row r="45" spans="1:23" ht="12.75" customHeight="1" thickBot="1">
      <c r="A45" s="146" t="s">
        <v>21</v>
      </c>
      <c r="B45" s="122"/>
      <c r="C45" s="146"/>
      <c r="D45" s="147">
        <f aca="true" t="shared" si="4" ref="D45:J45">+D43+D25+D21</f>
        <v>300415029</v>
      </c>
      <c r="E45" s="147">
        <f t="shared" si="4"/>
        <v>9458363</v>
      </c>
      <c r="F45" s="147">
        <f t="shared" si="4"/>
        <v>309873392</v>
      </c>
      <c r="G45" s="147">
        <f t="shared" si="4"/>
        <v>300013277</v>
      </c>
      <c r="H45" s="147">
        <f t="shared" si="4"/>
        <v>9837820</v>
      </c>
      <c r="I45" s="147">
        <f t="shared" si="4"/>
        <v>309851097</v>
      </c>
      <c r="J45" s="147">
        <f t="shared" si="4"/>
        <v>220433</v>
      </c>
      <c r="K45" s="148"/>
      <c r="L45" s="100"/>
      <c r="M45" s="100"/>
      <c r="N45" s="100"/>
      <c r="O45" s="100"/>
      <c r="P45" s="101"/>
      <c r="Q45" s="149"/>
      <c r="R45" s="102"/>
      <c r="S45" s="102"/>
      <c r="T45" s="102"/>
      <c r="U45" s="102"/>
      <c r="V45" s="102"/>
      <c r="W45" s="100"/>
    </row>
    <row r="46" spans="1:23" ht="12.75" customHeight="1" thickTop="1">
      <c r="A46" s="150"/>
      <c r="D46" s="134"/>
      <c r="E46" s="134"/>
      <c r="F46" s="134"/>
      <c r="G46" s="134"/>
      <c r="H46" s="134"/>
      <c r="I46" s="134"/>
      <c r="J46" s="134"/>
      <c r="K46" s="148"/>
      <c r="L46" s="124"/>
      <c r="M46" s="124"/>
      <c r="N46" s="100"/>
      <c r="O46" s="100"/>
      <c r="P46" s="151"/>
      <c r="Q46" s="116"/>
      <c r="R46" s="152"/>
      <c r="S46" s="152"/>
      <c r="T46" s="152"/>
      <c r="U46" s="152"/>
      <c r="V46" s="100"/>
      <c r="W46" s="100"/>
    </row>
    <row r="47" spans="10:23" ht="12.75" customHeight="1">
      <c r="J47" s="94"/>
      <c r="K47" s="100"/>
      <c r="L47" s="100"/>
      <c r="M47" s="100"/>
      <c r="N47" s="100"/>
      <c r="O47" s="100"/>
      <c r="P47" s="153"/>
      <c r="Q47" s="103"/>
      <c r="R47" s="154"/>
      <c r="S47" s="154"/>
      <c r="T47" s="154"/>
      <c r="U47" s="154"/>
      <c r="V47" s="100"/>
      <c r="W47" s="100"/>
    </row>
    <row r="48" spans="1:23" ht="12.75" customHeight="1">
      <c r="A48" s="92" t="s">
        <v>22</v>
      </c>
      <c r="C48" s="94"/>
      <c r="F48" s="94" t="s">
        <v>23</v>
      </c>
      <c r="I48" s="155"/>
      <c r="J48" s="155"/>
      <c r="K48" s="148"/>
      <c r="L48" s="100"/>
      <c r="M48" s="100"/>
      <c r="N48" s="100"/>
      <c r="O48" s="100"/>
      <c r="P48" s="101"/>
      <c r="Q48" s="100"/>
      <c r="R48" s="102"/>
      <c r="S48" s="102"/>
      <c r="T48" s="102"/>
      <c r="U48" s="102"/>
      <c r="V48" s="100"/>
      <c r="W48" s="100"/>
    </row>
    <row r="49" spans="1:23" ht="12.75" customHeight="1">
      <c r="A49" s="92" t="s">
        <v>24</v>
      </c>
      <c r="C49" s="156">
        <f>C52-C51-C50</f>
        <v>0.52</v>
      </c>
      <c r="D49" s="157"/>
      <c r="F49" s="94" t="s">
        <v>25</v>
      </c>
      <c r="H49" s="158">
        <v>0.52</v>
      </c>
      <c r="J49" s="94"/>
      <c r="K49" s="100"/>
      <c r="L49" s="100"/>
      <c r="M49" s="100"/>
      <c r="N49" s="100"/>
      <c r="O49" s="100"/>
      <c r="P49" s="101"/>
      <c r="Q49" s="100"/>
      <c r="R49" s="159"/>
      <c r="S49" s="102"/>
      <c r="T49" s="102"/>
      <c r="U49" s="102"/>
      <c r="V49" s="100"/>
      <c r="W49" s="100"/>
    </row>
    <row r="50" spans="1:23" ht="12.75" customHeight="1">
      <c r="A50" s="92" t="s">
        <v>27</v>
      </c>
      <c r="B50" s="160"/>
      <c r="C50" s="158">
        <f>ROUND(I43/I45,2)</f>
        <v>0.48</v>
      </c>
      <c r="D50" s="157"/>
      <c r="F50" s="94" t="s">
        <v>26</v>
      </c>
      <c r="H50" s="158">
        <f>ROUND(S50,2)</f>
        <v>0</v>
      </c>
      <c r="J50" s="94"/>
      <c r="K50" s="100"/>
      <c r="L50" s="100"/>
      <c r="M50" s="100"/>
      <c r="N50" s="100"/>
      <c r="O50" s="100"/>
      <c r="P50" s="101"/>
      <c r="Q50" s="100"/>
      <c r="R50" s="161"/>
      <c r="S50" s="159"/>
      <c r="T50" s="102"/>
      <c r="U50" s="102"/>
      <c r="V50" s="100"/>
      <c r="W50" s="100"/>
    </row>
    <row r="51" spans="1:23" ht="12.75" customHeight="1">
      <c r="A51" s="92" t="s">
        <v>51</v>
      </c>
      <c r="C51" s="158">
        <f>ROUND(I25/I45,2)</f>
        <v>0</v>
      </c>
      <c r="D51" s="157"/>
      <c r="F51" s="94" t="s">
        <v>28</v>
      </c>
      <c r="H51" s="158">
        <f>ROUND(T51,2)</f>
        <v>0</v>
      </c>
      <c r="J51" s="94"/>
      <c r="K51" s="100"/>
      <c r="L51" s="100"/>
      <c r="M51" s="100"/>
      <c r="N51" s="100"/>
      <c r="O51" s="100"/>
      <c r="P51" s="101"/>
      <c r="Q51" s="100"/>
      <c r="R51" s="102"/>
      <c r="S51" s="161"/>
      <c r="T51" s="159"/>
      <c r="U51" s="102"/>
      <c r="V51" s="100"/>
      <c r="W51" s="100"/>
    </row>
    <row r="52" spans="3:23" ht="12.75" customHeight="1" thickBot="1">
      <c r="C52" s="162">
        <v>1</v>
      </c>
      <c r="D52" s="157"/>
      <c r="F52" s="94" t="s">
        <v>29</v>
      </c>
      <c r="H52" s="163">
        <v>0.48</v>
      </c>
      <c r="J52" s="94"/>
      <c r="K52" s="100"/>
      <c r="L52" s="100"/>
      <c r="M52" s="100"/>
      <c r="N52" s="100"/>
      <c r="O52" s="100"/>
      <c r="P52" s="101"/>
      <c r="Q52" s="100"/>
      <c r="R52" s="102"/>
      <c r="S52" s="102"/>
      <c r="T52" s="161"/>
      <c r="U52" s="159"/>
      <c r="V52" s="100"/>
      <c r="W52" s="100"/>
    </row>
    <row r="53" spans="8:23" ht="12.75" customHeight="1" thickBot="1" thickTop="1">
      <c r="H53" s="164">
        <v>1</v>
      </c>
      <c r="J53" s="94"/>
      <c r="K53" s="100"/>
      <c r="L53" s="100"/>
      <c r="M53" s="100"/>
      <c r="N53" s="100"/>
      <c r="O53" s="100"/>
      <c r="P53" s="101"/>
      <c r="Q53" s="100"/>
      <c r="R53" s="102"/>
      <c r="S53" s="102"/>
      <c r="T53" s="102"/>
      <c r="U53" s="161"/>
      <c r="V53" s="100"/>
      <c r="W53" s="100"/>
    </row>
    <row r="54" spans="3:23" ht="12.75" customHeight="1" thickTop="1">
      <c r="C54" s="94"/>
      <c r="J54" s="94"/>
      <c r="K54" s="100"/>
      <c r="L54" s="100"/>
      <c r="M54" s="100"/>
      <c r="N54" s="100"/>
      <c r="O54" s="100"/>
      <c r="P54" s="101"/>
      <c r="Q54" s="100"/>
      <c r="R54" s="102"/>
      <c r="S54" s="102"/>
      <c r="T54" s="102"/>
      <c r="U54" s="102"/>
      <c r="V54" s="100"/>
      <c r="W54" s="100"/>
    </row>
    <row r="55" spans="1:23" ht="12.75" customHeight="1">
      <c r="A55" s="94" t="s">
        <v>30</v>
      </c>
      <c r="C55" s="165" t="s">
        <v>31</v>
      </c>
      <c r="H55" s="165" t="s">
        <v>31</v>
      </c>
      <c r="J55" s="94"/>
      <c r="K55" s="100"/>
      <c r="L55" s="100"/>
      <c r="M55" s="100"/>
      <c r="N55" s="100"/>
      <c r="O55" s="100"/>
      <c r="P55" s="101"/>
      <c r="Q55" s="100"/>
      <c r="R55" s="102"/>
      <c r="S55" s="102"/>
      <c r="T55" s="102"/>
      <c r="U55" s="102"/>
      <c r="V55" s="100"/>
      <c r="W55" s="100"/>
    </row>
    <row r="56" spans="1:23" ht="12.75" customHeight="1">
      <c r="A56" s="94"/>
      <c r="B56" s="104"/>
      <c r="C56" s="94"/>
      <c r="J56" s="94"/>
      <c r="K56" s="100"/>
      <c r="L56" s="100"/>
      <c r="M56" s="100"/>
      <c r="N56" s="100"/>
      <c r="O56" s="100"/>
      <c r="P56" s="101"/>
      <c r="Q56" s="100"/>
      <c r="R56" s="102"/>
      <c r="S56" s="102"/>
      <c r="T56" s="102"/>
      <c r="U56" s="102"/>
      <c r="V56" s="100"/>
      <c r="W56" s="100"/>
    </row>
    <row r="57" spans="1:23" s="94" customFormat="1" ht="12.75" customHeight="1">
      <c r="A57" s="94" t="s">
        <v>32</v>
      </c>
      <c r="B57" s="104"/>
      <c r="C57" s="166">
        <v>0.0041</v>
      </c>
      <c r="E57" s="94" t="s">
        <v>32</v>
      </c>
      <c r="G57" s="95"/>
      <c r="H57" s="166">
        <f>ROUND(C57,4)</f>
        <v>0.0041</v>
      </c>
      <c r="K57" s="100"/>
      <c r="L57" s="100"/>
      <c r="M57" s="100"/>
      <c r="N57" s="100"/>
      <c r="O57" s="100"/>
      <c r="P57" s="101"/>
      <c r="Q57" s="100"/>
      <c r="R57" s="102"/>
      <c r="S57" s="102"/>
      <c r="T57" s="102"/>
      <c r="U57" s="102"/>
      <c r="V57" s="100"/>
      <c r="W57" s="100"/>
    </row>
    <row r="58" spans="1:23" s="94" customFormat="1" ht="12.75" customHeight="1">
      <c r="A58" s="94" t="s">
        <v>33</v>
      </c>
      <c r="B58" s="104"/>
      <c r="C58" s="167">
        <f>'[2]T-Bill'!D796</f>
        <v>0.0005784615384615387</v>
      </c>
      <c r="E58" s="94" t="s">
        <v>34</v>
      </c>
      <c r="G58" s="95"/>
      <c r="H58" s="167">
        <f>'[2]T-Bill'!G796</f>
        <v>0.0008153846153846154</v>
      </c>
      <c r="K58" s="100"/>
      <c r="L58" s="100"/>
      <c r="M58" s="100"/>
      <c r="N58" s="100"/>
      <c r="O58" s="100"/>
      <c r="P58" s="101"/>
      <c r="Q58" s="100"/>
      <c r="R58" s="102"/>
      <c r="S58" s="102"/>
      <c r="T58" s="102"/>
      <c r="U58" s="102"/>
      <c r="V58" s="100"/>
      <c r="W58" s="100"/>
    </row>
    <row r="59" spans="2:23" s="94" customFormat="1" ht="12.75" customHeight="1">
      <c r="B59" s="104"/>
      <c r="G59" s="95"/>
      <c r="K59" s="100"/>
      <c r="L59" s="100"/>
      <c r="M59" s="100"/>
      <c r="N59" s="100"/>
      <c r="O59" s="100"/>
      <c r="P59" s="101"/>
      <c r="Q59" s="100"/>
      <c r="R59" s="102"/>
      <c r="S59" s="102"/>
      <c r="T59" s="102"/>
      <c r="U59" s="102"/>
      <c r="V59" s="100"/>
      <c r="W59" s="100"/>
    </row>
    <row r="60" spans="1:23" s="94" customFormat="1" ht="12.75" customHeight="1" thickBot="1">
      <c r="A60" s="94" t="s">
        <v>35</v>
      </c>
      <c r="B60" s="104"/>
      <c r="C60" s="168">
        <f>C57-C58</f>
        <v>0.003521538461538462</v>
      </c>
      <c r="E60" s="94" t="s">
        <v>35</v>
      </c>
      <c r="G60" s="95" t="s">
        <v>19</v>
      </c>
      <c r="H60" s="168">
        <f>H57-H58</f>
        <v>0.003284615384615385</v>
      </c>
      <c r="K60" s="169"/>
      <c r="L60" s="100"/>
      <c r="M60" s="100"/>
      <c r="N60" s="100"/>
      <c r="O60" s="100"/>
      <c r="P60" s="101"/>
      <c r="Q60" s="100"/>
      <c r="R60" s="102"/>
      <c r="S60" s="102"/>
      <c r="T60" s="102"/>
      <c r="U60" s="102"/>
      <c r="V60" s="100"/>
      <c r="W60" s="100"/>
    </row>
    <row r="61" spans="2:23" s="94" customFormat="1" ht="12.75" customHeight="1" thickTop="1">
      <c r="B61" s="104"/>
      <c r="G61" s="95"/>
      <c r="K61" s="170"/>
      <c r="L61" s="100"/>
      <c r="M61" s="100"/>
      <c r="N61" s="100"/>
      <c r="O61" s="100"/>
      <c r="P61" s="101"/>
      <c r="Q61" s="100"/>
      <c r="R61" s="102"/>
      <c r="S61" s="102"/>
      <c r="T61" s="102"/>
      <c r="U61" s="102"/>
      <c r="V61" s="100"/>
      <c r="W61" s="100"/>
    </row>
    <row r="62" spans="10:23" ht="12.75" customHeight="1">
      <c r="J62" s="94"/>
      <c r="K62" s="100"/>
      <c r="L62" s="100"/>
      <c r="M62" s="100"/>
      <c r="N62" s="100"/>
      <c r="O62" s="100"/>
      <c r="P62" s="101"/>
      <c r="Q62" s="100"/>
      <c r="R62" s="102"/>
      <c r="S62" s="102"/>
      <c r="T62" s="102"/>
      <c r="U62" s="102"/>
      <c r="V62" s="100"/>
      <c r="W62" s="100"/>
    </row>
    <row r="63" spans="1:23" ht="12.75" customHeight="1">
      <c r="A63" s="92" t="s">
        <v>36</v>
      </c>
      <c r="J63" s="94"/>
      <c r="K63" s="100"/>
      <c r="L63" s="100"/>
      <c r="M63" s="100"/>
      <c r="N63" s="100"/>
      <c r="O63" s="100"/>
      <c r="P63" s="101"/>
      <c r="Q63" s="100"/>
      <c r="R63" s="102"/>
      <c r="S63" s="102"/>
      <c r="T63" s="102"/>
      <c r="U63" s="102"/>
      <c r="V63" s="100"/>
      <c r="W63" s="100"/>
    </row>
    <row r="64" spans="1:23" ht="12.75" customHeight="1">
      <c r="A64" s="92" t="s">
        <v>37</v>
      </c>
      <c r="J64" s="94"/>
      <c r="K64" s="100"/>
      <c r="L64" s="100"/>
      <c r="M64" s="100"/>
      <c r="N64" s="100"/>
      <c r="O64" s="100"/>
      <c r="P64" s="101"/>
      <c r="Q64" s="100"/>
      <c r="R64" s="102"/>
      <c r="S64" s="102"/>
      <c r="T64" s="102"/>
      <c r="U64" s="102"/>
      <c r="V64" s="100"/>
      <c r="W64" s="100"/>
    </row>
    <row r="65" spans="10:23" ht="12.75" customHeight="1">
      <c r="J65" s="94"/>
      <c r="K65" s="100"/>
      <c r="L65" s="100"/>
      <c r="M65" s="100"/>
      <c r="N65" s="100"/>
      <c r="O65" s="100"/>
      <c r="P65" s="101"/>
      <c r="Q65" s="100"/>
      <c r="R65" s="102"/>
      <c r="S65" s="102"/>
      <c r="T65" s="102"/>
      <c r="U65" s="102"/>
      <c r="V65" s="100"/>
      <c r="W65" s="100"/>
    </row>
    <row r="66" spans="10:23" ht="12.75" customHeight="1">
      <c r="J66" s="94"/>
      <c r="K66" s="100"/>
      <c r="L66" s="100"/>
      <c r="M66" s="100"/>
      <c r="N66" s="100"/>
      <c r="O66" s="100"/>
      <c r="P66" s="101"/>
      <c r="Q66" s="100"/>
      <c r="R66" s="102"/>
      <c r="S66" s="102"/>
      <c r="T66" s="102"/>
      <c r="U66" s="102"/>
      <c r="V66" s="100"/>
      <c r="W66" s="100"/>
    </row>
    <row r="67" spans="10:23" ht="12.75" customHeight="1">
      <c r="J67" s="94"/>
      <c r="K67" s="100"/>
      <c r="L67" s="100"/>
      <c r="M67" s="100"/>
      <c r="N67" s="100"/>
      <c r="O67" s="100"/>
      <c r="P67" s="101"/>
      <c r="Q67" s="100"/>
      <c r="R67" s="102"/>
      <c r="S67" s="102"/>
      <c r="T67" s="102"/>
      <c r="U67" s="102"/>
      <c r="V67" s="100"/>
      <c r="W67" s="100"/>
    </row>
    <row r="68" spans="10:23" ht="12.75" customHeight="1">
      <c r="J68" s="94"/>
      <c r="K68" s="100"/>
      <c r="L68" s="100"/>
      <c r="M68" s="100"/>
      <c r="N68" s="100"/>
      <c r="O68" s="100"/>
      <c r="P68" s="101"/>
      <c r="Q68" s="100"/>
      <c r="R68" s="102"/>
      <c r="S68" s="102"/>
      <c r="T68" s="102"/>
      <c r="U68" s="102"/>
      <c r="V68" s="100"/>
      <c r="W68" s="100"/>
    </row>
    <row r="69" spans="10:23" ht="12.75" customHeight="1">
      <c r="J69" s="94"/>
      <c r="K69" s="100"/>
      <c r="L69" s="100"/>
      <c r="M69" s="100"/>
      <c r="N69" s="100"/>
      <c r="O69" s="100"/>
      <c r="P69" s="101"/>
      <c r="Q69" s="100"/>
      <c r="R69" s="102"/>
      <c r="S69" s="102"/>
      <c r="T69" s="102"/>
      <c r="U69" s="102"/>
      <c r="V69" s="100"/>
      <c r="W69" s="100"/>
    </row>
    <row r="70" spans="1:43" s="97" customFormat="1" ht="12.75" customHeight="1">
      <c r="A70" s="171"/>
      <c r="B70" s="172"/>
      <c r="C70" s="171"/>
      <c r="D70" s="173"/>
      <c r="E70" s="94"/>
      <c r="F70" s="174"/>
      <c r="G70" s="175"/>
      <c r="H70" s="174"/>
      <c r="I70" s="100"/>
      <c r="J70" s="94"/>
      <c r="K70" s="100"/>
      <c r="L70" s="100"/>
      <c r="M70" s="100"/>
      <c r="N70" s="100"/>
      <c r="O70" s="100"/>
      <c r="P70" s="101"/>
      <c r="Q70" s="100"/>
      <c r="R70" s="102"/>
      <c r="S70" s="102"/>
      <c r="T70" s="102"/>
      <c r="U70" s="102"/>
      <c r="V70" s="100"/>
      <c r="W70" s="100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</row>
    <row r="71" spans="1:43" s="97" customFormat="1" ht="12.75" customHeight="1">
      <c r="A71" s="176" t="s">
        <v>44</v>
      </c>
      <c r="B71" s="93"/>
      <c r="C71" s="92"/>
      <c r="D71" s="94"/>
      <c r="E71" s="94"/>
      <c r="F71" s="117"/>
      <c r="G71" s="93"/>
      <c r="H71" s="92"/>
      <c r="I71" s="94"/>
      <c r="J71" s="100"/>
      <c r="K71" s="100"/>
      <c r="L71" s="100"/>
      <c r="M71" s="100"/>
      <c r="N71" s="100"/>
      <c r="O71" s="100"/>
      <c r="P71" s="101"/>
      <c r="Q71" s="100"/>
      <c r="R71" s="102"/>
      <c r="S71" s="102"/>
      <c r="T71" s="102"/>
      <c r="U71" s="102"/>
      <c r="V71" s="100"/>
      <c r="W71" s="100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</row>
    <row r="72" spans="1:43" s="97" customFormat="1" ht="12.75" customHeight="1">
      <c r="A72" s="176" t="s">
        <v>45</v>
      </c>
      <c r="B72" s="93"/>
      <c r="C72" s="92"/>
      <c r="D72" s="94"/>
      <c r="E72" s="94"/>
      <c r="F72" s="117"/>
      <c r="G72" s="93"/>
      <c r="H72" s="92"/>
      <c r="I72" s="94"/>
      <c r="J72" s="94"/>
      <c r="K72" s="100"/>
      <c r="L72" s="100"/>
      <c r="M72" s="100"/>
      <c r="N72" s="100"/>
      <c r="O72" s="100"/>
      <c r="P72" s="101"/>
      <c r="Q72" s="100"/>
      <c r="R72" s="102"/>
      <c r="S72" s="102"/>
      <c r="T72" s="102"/>
      <c r="U72" s="102"/>
      <c r="V72" s="100"/>
      <c r="W72" s="100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</row>
    <row r="73" spans="1:23" ht="12.75" customHeight="1">
      <c r="A73" s="92" t="s">
        <v>46</v>
      </c>
      <c r="F73" s="117"/>
      <c r="G73" s="93"/>
      <c r="H73" s="92"/>
      <c r="J73" s="94"/>
      <c r="K73" s="100"/>
      <c r="L73" s="100"/>
      <c r="M73" s="100"/>
      <c r="N73" s="100"/>
      <c r="O73" s="100"/>
      <c r="P73" s="101"/>
      <c r="Q73" s="100"/>
      <c r="R73" s="102"/>
      <c r="S73" s="102"/>
      <c r="T73" s="102"/>
      <c r="U73" s="102"/>
      <c r="V73" s="100"/>
      <c r="W73" s="100"/>
    </row>
    <row r="74" spans="1:43" s="97" customFormat="1" ht="12.75" customHeight="1">
      <c r="A74" s="63" t="s">
        <v>47</v>
      </c>
      <c r="B74" s="160"/>
      <c r="C74" s="92"/>
      <c r="D74" s="94"/>
      <c r="E74" s="94"/>
      <c r="F74" s="65"/>
      <c r="G74" s="160"/>
      <c r="H74" s="92"/>
      <c r="I74" s="94"/>
      <c r="J74" s="94"/>
      <c r="K74" s="100"/>
      <c r="L74" s="100"/>
      <c r="M74" s="100"/>
      <c r="N74" s="100"/>
      <c r="O74" s="100"/>
      <c r="P74" s="101"/>
      <c r="Q74" s="100"/>
      <c r="R74" s="102"/>
      <c r="S74" s="102"/>
      <c r="T74" s="102"/>
      <c r="U74" s="102"/>
      <c r="V74" s="100"/>
      <c r="W74" s="100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</row>
    <row r="75" spans="10:23" ht="12.75" customHeight="1">
      <c r="J75" s="94"/>
      <c r="K75" s="100"/>
      <c r="L75" s="100"/>
      <c r="M75" s="100"/>
      <c r="N75" s="100"/>
      <c r="O75" s="100"/>
      <c r="P75" s="101"/>
      <c r="Q75" s="100"/>
      <c r="R75" s="102"/>
      <c r="S75" s="102"/>
      <c r="T75" s="102"/>
      <c r="U75" s="102"/>
      <c r="V75" s="100"/>
      <c r="W75" s="100"/>
    </row>
    <row r="76" spans="1:23" ht="12.75" customHeight="1">
      <c r="A76" s="92" t="s">
        <v>38</v>
      </c>
      <c r="F76" s="92"/>
      <c r="J76" s="94"/>
      <c r="K76" s="100"/>
      <c r="L76" s="100"/>
      <c r="M76" s="100"/>
      <c r="N76" s="100"/>
      <c r="O76" s="100"/>
      <c r="P76" s="101"/>
      <c r="Q76" s="100"/>
      <c r="R76" s="102"/>
      <c r="S76" s="102"/>
      <c r="T76" s="102"/>
      <c r="U76" s="102"/>
      <c r="V76" s="100"/>
      <c r="W76" s="100"/>
    </row>
    <row r="77" spans="1:23" ht="12.75" customHeight="1">
      <c r="A77" s="92" t="s">
        <v>0</v>
      </c>
      <c r="F77" s="92"/>
      <c r="J77" s="94"/>
      <c r="K77" s="100"/>
      <c r="L77" s="100"/>
      <c r="M77" s="100"/>
      <c r="N77" s="100"/>
      <c r="O77" s="100"/>
      <c r="P77" s="101"/>
      <c r="Q77" s="100"/>
      <c r="R77" s="102"/>
      <c r="S77" s="102"/>
      <c r="T77" s="102"/>
      <c r="U77" s="102"/>
      <c r="V77" s="100"/>
      <c r="W77" s="100"/>
    </row>
    <row r="78" spans="1:23" ht="12.75" customHeight="1">
      <c r="A78" s="92" t="s">
        <v>39</v>
      </c>
      <c r="F78" s="92"/>
      <c r="J78" s="94"/>
      <c r="K78" s="100"/>
      <c r="L78" s="100"/>
      <c r="M78" s="100"/>
      <c r="N78" s="100"/>
      <c r="O78" s="100"/>
      <c r="P78" s="101"/>
      <c r="Q78" s="100"/>
      <c r="R78" s="102"/>
      <c r="S78" s="102"/>
      <c r="T78" s="102"/>
      <c r="U78" s="102"/>
      <c r="V78" s="100"/>
      <c r="W78" s="100"/>
    </row>
    <row r="79" spans="1:23" ht="12.75" customHeight="1">
      <c r="A79" s="92" t="s">
        <v>40</v>
      </c>
      <c r="F79" s="92"/>
      <c r="J79" s="94"/>
      <c r="K79" s="100"/>
      <c r="L79" s="100"/>
      <c r="M79" s="100"/>
      <c r="N79" s="100"/>
      <c r="O79" s="100"/>
      <c r="P79" s="101"/>
      <c r="Q79" s="100"/>
      <c r="R79" s="102"/>
      <c r="S79" s="102"/>
      <c r="T79" s="102"/>
      <c r="U79" s="102"/>
      <c r="V79" s="100"/>
      <c r="W79" s="100"/>
    </row>
    <row r="80" spans="10:23" ht="12.75" customHeight="1">
      <c r="J80" s="94"/>
      <c r="K80" s="100"/>
      <c r="L80" s="100"/>
      <c r="M80" s="100"/>
      <c r="N80" s="100"/>
      <c r="O80" s="100"/>
      <c r="P80" s="101"/>
      <c r="Q80" s="100"/>
      <c r="R80" s="102"/>
      <c r="S80" s="102"/>
      <c r="T80" s="102"/>
      <c r="U80" s="102"/>
      <c r="V80" s="100"/>
      <c r="W80" s="100"/>
    </row>
    <row r="81" spans="1:43" s="97" customFormat="1" ht="12.75">
      <c r="A81" s="100"/>
      <c r="B81" s="177"/>
      <c r="C81" s="100"/>
      <c r="D81" s="100"/>
      <c r="E81" s="100"/>
      <c r="F81" s="100"/>
      <c r="G81" s="111"/>
      <c r="H81" s="100"/>
      <c r="I81" s="100"/>
      <c r="J81" s="100"/>
      <c r="K81" s="100"/>
      <c r="L81" s="100"/>
      <c r="M81" s="100"/>
      <c r="N81" s="100"/>
      <c r="O81" s="100"/>
      <c r="P81" s="101"/>
      <c r="Q81" s="100"/>
      <c r="R81" s="102"/>
      <c r="S81" s="102"/>
      <c r="T81" s="102"/>
      <c r="U81" s="102"/>
      <c r="V81" s="100"/>
      <c r="W81" s="100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</row>
    <row r="82" spans="1:43" s="97" customFormat="1" ht="12.75">
      <c r="A82" s="100"/>
      <c r="B82" s="177"/>
      <c r="C82" s="100"/>
      <c r="D82" s="100"/>
      <c r="E82" s="100"/>
      <c r="F82" s="100"/>
      <c r="G82" s="111"/>
      <c r="H82" s="100"/>
      <c r="I82" s="100"/>
      <c r="J82" s="100"/>
      <c r="K82" s="100"/>
      <c r="L82" s="100"/>
      <c r="M82" s="100"/>
      <c r="N82" s="100"/>
      <c r="O82" s="100"/>
      <c r="P82" s="101"/>
      <c r="Q82" s="100"/>
      <c r="R82" s="102"/>
      <c r="S82" s="102"/>
      <c r="T82" s="102"/>
      <c r="U82" s="102"/>
      <c r="V82" s="100"/>
      <c r="W82" s="100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</row>
    <row r="83" spans="1:43" s="97" customFormat="1" ht="12.75">
      <c r="A83" s="100"/>
      <c r="B83" s="111"/>
      <c r="C83" s="100"/>
      <c r="D83" s="178"/>
      <c r="E83" s="100"/>
      <c r="F83" s="100"/>
      <c r="G83" s="179"/>
      <c r="H83" s="100"/>
      <c r="I83" s="100"/>
      <c r="J83" s="178"/>
      <c r="K83" s="100"/>
      <c r="L83" s="100"/>
      <c r="M83" s="178"/>
      <c r="N83" s="100"/>
      <c r="O83" s="100"/>
      <c r="P83" s="101"/>
      <c r="Q83" s="100"/>
      <c r="R83" s="102"/>
      <c r="S83" s="102"/>
      <c r="T83" s="102"/>
      <c r="U83" s="102"/>
      <c r="V83" s="100"/>
      <c r="W83" s="100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</row>
    <row r="84" spans="1:43" s="97" customFormat="1" ht="12.75">
      <c r="A84" s="100"/>
      <c r="B84" s="111"/>
      <c r="C84" s="180"/>
      <c r="D84" s="100"/>
      <c r="E84" s="89"/>
      <c r="F84" s="100"/>
      <c r="G84" s="111"/>
      <c r="H84" s="89"/>
      <c r="I84" s="100"/>
      <c r="J84" s="111"/>
      <c r="K84" s="89"/>
      <c r="L84" s="100"/>
      <c r="M84" s="111"/>
      <c r="N84" s="89"/>
      <c r="O84" s="100"/>
      <c r="P84" s="101"/>
      <c r="Q84" s="100"/>
      <c r="R84" s="102"/>
      <c r="S84" s="102"/>
      <c r="T84" s="102"/>
      <c r="U84" s="102"/>
      <c r="V84" s="100"/>
      <c r="W84" s="100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</row>
    <row r="85" spans="1:43" s="97" customFormat="1" ht="12.75">
      <c r="A85" s="100"/>
      <c r="B85" s="111"/>
      <c r="C85" s="100"/>
      <c r="D85" s="100"/>
      <c r="E85" s="124"/>
      <c r="F85" s="100"/>
      <c r="G85" s="111"/>
      <c r="H85" s="124"/>
      <c r="I85" s="100"/>
      <c r="J85" s="111"/>
      <c r="K85" s="124"/>
      <c r="L85" s="100"/>
      <c r="M85" s="111"/>
      <c r="N85" s="124"/>
      <c r="O85" s="100"/>
      <c r="P85" s="101"/>
      <c r="Q85" s="100"/>
      <c r="R85" s="102"/>
      <c r="S85" s="102"/>
      <c r="T85" s="102"/>
      <c r="U85" s="102"/>
      <c r="V85" s="100"/>
      <c r="W85" s="100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</row>
    <row r="86" spans="1:43" s="97" customFormat="1" ht="12.75">
      <c r="A86" s="100"/>
      <c r="B86" s="111"/>
      <c r="C86" s="100"/>
      <c r="D86" s="100"/>
      <c r="E86" s="181"/>
      <c r="F86" s="169"/>
      <c r="G86" s="111"/>
      <c r="H86" s="181"/>
      <c r="I86" s="169"/>
      <c r="J86" s="111"/>
      <c r="K86" s="181"/>
      <c r="L86" s="169"/>
      <c r="M86" s="111"/>
      <c r="N86" s="181"/>
      <c r="O86" s="169"/>
      <c r="P86" s="101"/>
      <c r="Q86" s="100"/>
      <c r="R86" s="102"/>
      <c r="S86" s="102"/>
      <c r="T86" s="102"/>
      <c r="U86" s="102"/>
      <c r="V86" s="100"/>
      <c r="W86" s="100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</row>
    <row r="87" spans="1:43" s="97" customFormat="1" ht="12.75">
      <c r="A87" s="100"/>
      <c r="B87" s="111"/>
      <c r="C87" s="100"/>
      <c r="D87" s="100"/>
      <c r="E87" s="182"/>
      <c r="F87" s="100"/>
      <c r="G87" s="111"/>
      <c r="H87" s="182"/>
      <c r="I87" s="100"/>
      <c r="J87" s="111"/>
      <c r="K87" s="182"/>
      <c r="L87" s="100"/>
      <c r="M87" s="111"/>
      <c r="N87" s="182"/>
      <c r="O87" s="100"/>
      <c r="P87" s="101"/>
      <c r="Q87" s="100"/>
      <c r="R87" s="102"/>
      <c r="S87" s="102"/>
      <c r="T87" s="102"/>
      <c r="U87" s="102"/>
      <c r="V87" s="100"/>
      <c r="W87" s="100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</row>
    <row r="88" spans="1:43" s="97" customFormat="1" ht="12.75">
      <c r="A88" s="100"/>
      <c r="B88" s="111"/>
      <c r="C88" s="100"/>
      <c r="D88" s="100"/>
      <c r="E88" s="100"/>
      <c r="F88" s="100"/>
      <c r="G88" s="111"/>
      <c r="H88" s="100"/>
      <c r="I88" s="100"/>
      <c r="J88" s="111"/>
      <c r="K88" s="100"/>
      <c r="L88" s="100"/>
      <c r="M88" s="111"/>
      <c r="N88" s="100"/>
      <c r="O88" s="100"/>
      <c r="P88" s="101"/>
      <c r="Q88" s="100"/>
      <c r="R88" s="102"/>
      <c r="S88" s="102"/>
      <c r="T88" s="102"/>
      <c r="U88" s="102"/>
      <c r="V88" s="100"/>
      <c r="W88" s="100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</row>
    <row r="89" spans="1:23" ht="12.75">
      <c r="A89" s="100"/>
      <c r="B89" s="111"/>
      <c r="C89" s="100"/>
      <c r="D89" s="100"/>
      <c r="E89" s="111"/>
      <c r="F89" s="100"/>
      <c r="G89" s="111"/>
      <c r="H89" s="111"/>
      <c r="I89" s="100"/>
      <c r="J89" s="111"/>
      <c r="K89" s="111"/>
      <c r="L89" s="100"/>
      <c r="M89" s="111"/>
      <c r="N89" s="111"/>
      <c r="O89" s="100"/>
      <c r="P89" s="101"/>
      <c r="Q89" s="100"/>
      <c r="R89" s="102"/>
      <c r="S89" s="102"/>
      <c r="T89" s="102"/>
      <c r="U89" s="102"/>
      <c r="V89" s="100"/>
      <c r="W89" s="100"/>
    </row>
    <row r="90" spans="1:23" ht="12.75">
      <c r="A90" s="100"/>
      <c r="B90" s="111"/>
      <c r="C90" s="100"/>
      <c r="D90" s="111"/>
      <c r="E90" s="111"/>
      <c r="F90" s="100"/>
      <c r="G90" s="111"/>
      <c r="H90" s="111"/>
      <c r="I90" s="100"/>
      <c r="J90" s="111"/>
      <c r="K90" s="111"/>
      <c r="L90" s="100"/>
      <c r="M90" s="111"/>
      <c r="N90" s="111"/>
      <c r="O90" s="100"/>
      <c r="P90" s="101"/>
      <c r="Q90" s="100"/>
      <c r="R90" s="102"/>
      <c r="S90" s="102"/>
      <c r="T90" s="102"/>
      <c r="U90" s="102"/>
      <c r="V90" s="100"/>
      <c r="W90" s="100"/>
    </row>
    <row r="91" spans="1:23" ht="12.75">
      <c r="A91" s="100"/>
      <c r="B91" s="111"/>
      <c r="C91" s="100"/>
      <c r="D91" s="183"/>
      <c r="E91" s="183"/>
      <c r="F91" s="183"/>
      <c r="G91" s="111"/>
      <c r="H91" s="183"/>
      <c r="I91" s="183"/>
      <c r="J91" s="111"/>
      <c r="K91" s="183"/>
      <c r="L91" s="183"/>
      <c r="M91" s="111"/>
      <c r="N91" s="183"/>
      <c r="O91" s="183"/>
      <c r="P91" s="101"/>
      <c r="Q91" s="100"/>
      <c r="R91" s="102"/>
      <c r="S91" s="102"/>
      <c r="T91" s="102"/>
      <c r="U91" s="102"/>
      <c r="V91" s="100"/>
      <c r="W91" s="100"/>
    </row>
    <row r="92" spans="1:23" ht="12.75">
      <c r="A92" s="100"/>
      <c r="B92" s="111"/>
      <c r="C92" s="100"/>
      <c r="D92" s="100"/>
      <c r="E92" s="184"/>
      <c r="F92" s="100"/>
      <c r="G92" s="111"/>
      <c r="H92" s="184"/>
      <c r="I92" s="100"/>
      <c r="J92" s="111"/>
      <c r="K92" s="184"/>
      <c r="L92" s="100"/>
      <c r="M92" s="111"/>
      <c r="N92" s="184"/>
      <c r="O92" s="100"/>
      <c r="P92" s="101"/>
      <c r="Q92" s="100"/>
      <c r="R92" s="102"/>
      <c r="S92" s="102"/>
      <c r="T92" s="102"/>
      <c r="U92" s="102"/>
      <c r="V92" s="100"/>
      <c r="W92" s="100"/>
    </row>
    <row r="93" spans="1:23" ht="12.75">
      <c r="A93" s="100"/>
      <c r="B93" s="111"/>
      <c r="C93" s="100"/>
      <c r="D93" s="100"/>
      <c r="E93" s="100"/>
      <c r="F93" s="100"/>
      <c r="G93" s="111"/>
      <c r="H93" s="100"/>
      <c r="I93" s="100"/>
      <c r="J93" s="111"/>
      <c r="K93" s="100"/>
      <c r="L93" s="100"/>
      <c r="M93" s="111"/>
      <c r="N93" s="100"/>
      <c r="O93" s="100"/>
      <c r="P93" s="101"/>
      <c r="Q93" s="100"/>
      <c r="R93" s="102"/>
      <c r="S93" s="102"/>
      <c r="T93" s="102"/>
      <c r="U93" s="102"/>
      <c r="V93" s="100"/>
      <c r="W93" s="100"/>
    </row>
    <row r="94" spans="1:18" ht="12.75">
      <c r="A94" s="100"/>
      <c r="B94" s="111"/>
      <c r="C94" s="100"/>
      <c r="D94" s="100"/>
      <c r="E94" s="100"/>
      <c r="F94" s="100"/>
      <c r="G94" s="111"/>
      <c r="H94" s="100"/>
      <c r="I94" s="100"/>
      <c r="J94" s="111"/>
      <c r="K94" s="100"/>
      <c r="L94" s="100"/>
      <c r="M94" s="111"/>
      <c r="N94" s="100"/>
      <c r="O94" s="100"/>
      <c r="P94" s="101"/>
      <c r="Q94" s="100"/>
      <c r="R94" s="102"/>
    </row>
    <row r="95" spans="1:43" s="97" customFormat="1" ht="12.75">
      <c r="A95" s="185"/>
      <c r="B95" s="111"/>
      <c r="C95" s="100"/>
      <c r="D95" s="186"/>
      <c r="E95" s="187"/>
      <c r="F95" s="100"/>
      <c r="G95" s="186"/>
      <c r="H95" s="187"/>
      <c r="I95" s="100"/>
      <c r="J95" s="186"/>
      <c r="K95" s="187"/>
      <c r="L95" s="100"/>
      <c r="M95" s="186"/>
      <c r="N95" s="187"/>
      <c r="O95" s="100"/>
      <c r="P95" s="101"/>
      <c r="Q95" s="100"/>
      <c r="R95" s="102"/>
      <c r="S95" s="98"/>
      <c r="T95" s="99"/>
      <c r="U95" s="99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</row>
    <row r="96" spans="1:43" s="97" customFormat="1" ht="12.75">
      <c r="A96" s="185"/>
      <c r="B96" s="111"/>
      <c r="C96" s="100"/>
      <c r="D96" s="186"/>
      <c r="E96" s="187"/>
      <c r="F96" s="100"/>
      <c r="G96" s="186"/>
      <c r="H96" s="187"/>
      <c r="I96" s="100"/>
      <c r="J96" s="186"/>
      <c r="K96" s="187"/>
      <c r="L96" s="100"/>
      <c r="M96" s="186"/>
      <c r="N96" s="187"/>
      <c r="O96" s="100"/>
      <c r="P96" s="101"/>
      <c r="Q96" s="100"/>
      <c r="R96" s="102"/>
      <c r="S96" s="98"/>
      <c r="T96" s="99"/>
      <c r="U96" s="99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</row>
    <row r="97" spans="1:43" s="97" customFormat="1" ht="12.75">
      <c r="A97" s="100"/>
      <c r="B97" s="111"/>
      <c r="C97" s="100"/>
      <c r="D97" s="186"/>
      <c r="E97" s="187"/>
      <c r="F97" s="100"/>
      <c r="G97" s="186"/>
      <c r="H97" s="187"/>
      <c r="I97" s="100"/>
      <c r="J97" s="186"/>
      <c r="K97" s="187"/>
      <c r="L97" s="100"/>
      <c r="M97" s="186"/>
      <c r="N97" s="187"/>
      <c r="O97" s="100"/>
      <c r="P97" s="101"/>
      <c r="Q97" s="100"/>
      <c r="R97" s="102"/>
      <c r="S97" s="98"/>
      <c r="T97" s="99"/>
      <c r="U97" s="99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</row>
    <row r="98" spans="1:43" s="97" customFormat="1" ht="12.75">
      <c r="A98" s="185"/>
      <c r="B98" s="111"/>
      <c r="C98" s="100"/>
      <c r="D98" s="186"/>
      <c r="E98" s="187"/>
      <c r="F98" s="100"/>
      <c r="G98" s="186"/>
      <c r="H98" s="187"/>
      <c r="I98" s="100"/>
      <c r="J98" s="186"/>
      <c r="K98" s="187"/>
      <c r="L98" s="100"/>
      <c r="M98" s="186"/>
      <c r="N98" s="187"/>
      <c r="O98" s="100"/>
      <c r="P98" s="101"/>
      <c r="Q98" s="100"/>
      <c r="R98" s="102"/>
      <c r="S98" s="98"/>
      <c r="T98" s="99"/>
      <c r="U98" s="99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</row>
    <row r="99" spans="1:43" s="97" customFormat="1" ht="12.75">
      <c r="A99" s="185"/>
      <c r="B99" s="111"/>
      <c r="C99" s="100"/>
      <c r="D99" s="186"/>
      <c r="E99" s="187"/>
      <c r="F99" s="100"/>
      <c r="G99" s="186"/>
      <c r="H99" s="187"/>
      <c r="I99" s="100"/>
      <c r="J99" s="186"/>
      <c r="K99" s="187"/>
      <c r="L99" s="100"/>
      <c r="M99" s="186"/>
      <c r="N99" s="187"/>
      <c r="O99" s="100"/>
      <c r="P99" s="101"/>
      <c r="Q99" s="100"/>
      <c r="R99" s="102"/>
      <c r="S99" s="98"/>
      <c r="T99" s="99"/>
      <c r="U99" s="99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</row>
    <row r="100" spans="1:43" s="97" customFormat="1" ht="12.75">
      <c r="A100" s="185"/>
      <c r="B100" s="111"/>
      <c r="C100" s="100"/>
      <c r="D100" s="186"/>
      <c r="E100" s="187"/>
      <c r="F100" s="100"/>
      <c r="G100" s="186"/>
      <c r="H100" s="187"/>
      <c r="I100" s="100"/>
      <c r="J100" s="186"/>
      <c r="K100" s="187"/>
      <c r="L100" s="100"/>
      <c r="M100" s="186"/>
      <c r="N100" s="187"/>
      <c r="O100" s="100"/>
      <c r="P100" s="101"/>
      <c r="Q100" s="100"/>
      <c r="R100" s="102"/>
      <c r="S100" s="98"/>
      <c r="T100" s="99"/>
      <c r="U100" s="99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</row>
    <row r="101" spans="1:43" s="97" customFormat="1" ht="12.75">
      <c r="A101" s="185"/>
      <c r="B101" s="111"/>
      <c r="C101" s="100"/>
      <c r="D101" s="186"/>
      <c r="E101" s="187"/>
      <c r="F101" s="100"/>
      <c r="G101" s="186"/>
      <c r="H101" s="187"/>
      <c r="I101" s="100"/>
      <c r="J101" s="186"/>
      <c r="K101" s="187"/>
      <c r="L101" s="100"/>
      <c r="M101" s="186"/>
      <c r="N101" s="187"/>
      <c r="O101" s="100"/>
      <c r="P101" s="101"/>
      <c r="Q101" s="100"/>
      <c r="R101" s="102"/>
      <c r="S101" s="98"/>
      <c r="T101" s="99"/>
      <c r="U101" s="99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</row>
    <row r="102" spans="1:43" s="97" customFormat="1" ht="12.75">
      <c r="A102" s="185"/>
      <c r="B102" s="111"/>
      <c r="C102" s="100"/>
      <c r="D102" s="186"/>
      <c r="E102" s="187"/>
      <c r="F102" s="100"/>
      <c r="G102" s="186"/>
      <c r="H102" s="187"/>
      <c r="I102" s="100"/>
      <c r="J102" s="186"/>
      <c r="K102" s="187"/>
      <c r="L102" s="100"/>
      <c r="M102" s="186"/>
      <c r="N102" s="187"/>
      <c r="O102" s="100"/>
      <c r="P102" s="101"/>
      <c r="Q102" s="100"/>
      <c r="R102" s="102"/>
      <c r="S102" s="98"/>
      <c r="T102" s="99"/>
      <c r="U102" s="99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</row>
    <row r="103" spans="1:43" s="97" customFormat="1" ht="12.75">
      <c r="A103" s="185"/>
      <c r="B103" s="111"/>
      <c r="C103" s="100"/>
      <c r="D103" s="186"/>
      <c r="E103" s="187"/>
      <c r="F103" s="100"/>
      <c r="G103" s="186"/>
      <c r="H103" s="187"/>
      <c r="I103" s="100"/>
      <c r="J103" s="186"/>
      <c r="K103" s="187"/>
      <c r="L103" s="100"/>
      <c r="M103" s="186"/>
      <c r="N103" s="187"/>
      <c r="O103" s="100"/>
      <c r="P103" s="101"/>
      <c r="Q103" s="100"/>
      <c r="R103" s="102"/>
      <c r="S103" s="98"/>
      <c r="T103" s="99"/>
      <c r="U103" s="99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</row>
    <row r="104" spans="1:43" s="97" customFormat="1" ht="12.75">
      <c r="A104" s="185"/>
      <c r="B104" s="111"/>
      <c r="C104" s="100"/>
      <c r="D104" s="186"/>
      <c r="E104" s="187"/>
      <c r="F104" s="100"/>
      <c r="G104" s="186"/>
      <c r="H104" s="187"/>
      <c r="I104" s="100"/>
      <c r="J104" s="186"/>
      <c r="K104" s="187"/>
      <c r="L104" s="100"/>
      <c r="M104" s="186"/>
      <c r="N104" s="187"/>
      <c r="O104" s="100"/>
      <c r="P104" s="101"/>
      <c r="Q104" s="100"/>
      <c r="R104" s="102"/>
      <c r="S104" s="98"/>
      <c r="T104" s="99"/>
      <c r="U104" s="99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</row>
    <row r="105" spans="1:43" s="97" customFormat="1" ht="12.75">
      <c r="A105" s="185"/>
      <c r="B105" s="111"/>
      <c r="C105" s="100"/>
      <c r="D105" s="186"/>
      <c r="E105" s="187"/>
      <c r="F105" s="100"/>
      <c r="G105" s="186"/>
      <c r="H105" s="187"/>
      <c r="I105" s="100"/>
      <c r="J105" s="186"/>
      <c r="K105" s="187"/>
      <c r="L105" s="100"/>
      <c r="M105" s="186"/>
      <c r="N105" s="187"/>
      <c r="O105" s="100"/>
      <c r="P105" s="101"/>
      <c r="Q105" s="100"/>
      <c r="R105" s="102"/>
      <c r="S105" s="98"/>
      <c r="T105" s="99"/>
      <c r="U105" s="99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</row>
    <row r="106" spans="1:43" s="97" customFormat="1" ht="12.75">
      <c r="A106" s="185"/>
      <c r="B106" s="111"/>
      <c r="C106" s="100"/>
      <c r="D106" s="186"/>
      <c r="E106" s="187"/>
      <c r="F106" s="100"/>
      <c r="G106" s="186"/>
      <c r="H106" s="187"/>
      <c r="I106" s="100"/>
      <c r="J106" s="186"/>
      <c r="K106" s="187"/>
      <c r="L106" s="100"/>
      <c r="M106" s="186"/>
      <c r="N106" s="187"/>
      <c r="O106" s="100"/>
      <c r="P106" s="101"/>
      <c r="Q106" s="100"/>
      <c r="R106" s="102"/>
      <c r="S106" s="98"/>
      <c r="T106" s="99"/>
      <c r="U106" s="99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</row>
    <row r="107" spans="1:43" s="97" customFormat="1" ht="12.75">
      <c r="A107" s="185"/>
      <c r="B107" s="111"/>
      <c r="C107" s="100"/>
      <c r="D107" s="186"/>
      <c r="E107" s="187"/>
      <c r="F107" s="100"/>
      <c r="G107" s="186"/>
      <c r="H107" s="187"/>
      <c r="I107" s="100"/>
      <c r="J107" s="186"/>
      <c r="K107" s="187"/>
      <c r="L107" s="100"/>
      <c r="M107" s="186"/>
      <c r="N107" s="187"/>
      <c r="O107" s="100"/>
      <c r="P107" s="101"/>
      <c r="Q107" s="100"/>
      <c r="R107" s="102"/>
      <c r="S107" s="98"/>
      <c r="T107" s="99"/>
      <c r="U107" s="99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</row>
    <row r="108" spans="1:43" s="97" customFormat="1" ht="12.75">
      <c r="A108" s="185"/>
      <c r="B108" s="111"/>
      <c r="C108" s="100"/>
      <c r="D108" s="186"/>
      <c r="E108" s="187"/>
      <c r="F108" s="100"/>
      <c r="G108" s="186"/>
      <c r="H108" s="187"/>
      <c r="I108" s="100"/>
      <c r="J108" s="186"/>
      <c r="K108" s="187"/>
      <c r="L108" s="100"/>
      <c r="M108" s="186"/>
      <c r="N108" s="187"/>
      <c r="O108" s="100"/>
      <c r="P108" s="101"/>
      <c r="Q108" s="100"/>
      <c r="R108" s="102"/>
      <c r="S108" s="98"/>
      <c r="T108" s="99"/>
      <c r="U108" s="99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</row>
    <row r="109" spans="1:43" s="97" customFormat="1" ht="12.75">
      <c r="A109" s="185"/>
      <c r="B109" s="111"/>
      <c r="C109" s="100"/>
      <c r="D109" s="186"/>
      <c r="E109" s="187"/>
      <c r="F109" s="100"/>
      <c r="G109" s="186"/>
      <c r="H109" s="187"/>
      <c r="I109" s="100"/>
      <c r="J109" s="186"/>
      <c r="K109" s="187"/>
      <c r="L109" s="100"/>
      <c r="M109" s="186"/>
      <c r="N109" s="187"/>
      <c r="O109" s="100"/>
      <c r="P109" s="101"/>
      <c r="Q109" s="100"/>
      <c r="R109" s="102"/>
      <c r="S109" s="98"/>
      <c r="T109" s="99"/>
      <c r="U109" s="99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</row>
    <row r="110" spans="1:43" s="97" customFormat="1" ht="12.75">
      <c r="A110" s="185"/>
      <c r="B110" s="111"/>
      <c r="C110" s="100"/>
      <c r="D110" s="186"/>
      <c r="E110" s="187"/>
      <c r="F110" s="100"/>
      <c r="G110" s="186"/>
      <c r="H110" s="187"/>
      <c r="I110" s="100"/>
      <c r="J110" s="186"/>
      <c r="K110" s="187"/>
      <c r="L110" s="100"/>
      <c r="M110" s="186"/>
      <c r="N110" s="187"/>
      <c r="O110" s="100"/>
      <c r="P110" s="101"/>
      <c r="Q110" s="100"/>
      <c r="R110" s="102"/>
      <c r="S110" s="98"/>
      <c r="T110" s="99"/>
      <c r="U110" s="99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</row>
    <row r="111" spans="1:18" ht="12.75">
      <c r="A111" s="185"/>
      <c r="B111" s="111"/>
      <c r="C111" s="100"/>
      <c r="D111" s="186"/>
      <c r="E111" s="187"/>
      <c r="F111" s="100"/>
      <c r="G111" s="186"/>
      <c r="H111" s="187"/>
      <c r="I111" s="188"/>
      <c r="J111" s="186"/>
      <c r="K111" s="187"/>
      <c r="L111" s="100"/>
      <c r="M111" s="186"/>
      <c r="N111" s="187"/>
      <c r="O111" s="100"/>
      <c r="P111" s="101"/>
      <c r="Q111" s="100"/>
      <c r="R111" s="102"/>
    </row>
    <row r="112" spans="1:18" ht="12.75">
      <c r="A112" s="185"/>
      <c r="B112" s="111"/>
      <c r="C112" s="100"/>
      <c r="D112" s="186"/>
      <c r="E112" s="187"/>
      <c r="F112" s="100"/>
      <c r="G112" s="186"/>
      <c r="H112" s="187"/>
      <c r="I112" s="100"/>
      <c r="J112" s="186"/>
      <c r="K112" s="187"/>
      <c r="L112" s="100"/>
      <c r="M112" s="186"/>
      <c r="N112" s="187"/>
      <c r="O112" s="100"/>
      <c r="P112" s="101"/>
      <c r="Q112" s="100"/>
      <c r="R112" s="102"/>
    </row>
    <row r="113" spans="1:18" ht="12.75">
      <c r="A113" s="185"/>
      <c r="B113" s="111"/>
      <c r="C113" s="100"/>
      <c r="D113" s="186"/>
      <c r="E113" s="187"/>
      <c r="F113" s="100"/>
      <c r="G113" s="186"/>
      <c r="H113" s="187"/>
      <c r="I113" s="100"/>
      <c r="J113" s="186"/>
      <c r="K113" s="187"/>
      <c r="L113" s="100"/>
      <c r="M113" s="186"/>
      <c r="N113" s="187"/>
      <c r="O113" s="100"/>
      <c r="P113" s="101"/>
      <c r="Q113" s="100"/>
      <c r="R113" s="102"/>
    </row>
    <row r="114" spans="1:18" ht="12.75">
      <c r="A114" s="185"/>
      <c r="B114" s="111"/>
      <c r="C114" s="100"/>
      <c r="D114" s="186"/>
      <c r="E114" s="187"/>
      <c r="F114" s="100"/>
      <c r="G114" s="186"/>
      <c r="H114" s="187"/>
      <c r="I114" s="100"/>
      <c r="J114" s="186"/>
      <c r="K114" s="187"/>
      <c r="L114" s="100"/>
      <c r="M114" s="186"/>
      <c r="N114" s="187"/>
      <c r="O114" s="100"/>
      <c r="P114" s="101"/>
      <c r="Q114" s="100"/>
      <c r="R114" s="102"/>
    </row>
    <row r="115" spans="1:18" ht="12.75">
      <c r="A115" s="185"/>
      <c r="B115" s="111"/>
      <c r="C115" s="100"/>
      <c r="D115" s="186"/>
      <c r="E115" s="187"/>
      <c r="F115" s="100"/>
      <c r="G115" s="186"/>
      <c r="H115" s="187"/>
      <c r="I115" s="100"/>
      <c r="J115" s="186"/>
      <c r="K115" s="187"/>
      <c r="L115" s="100"/>
      <c r="M115" s="186"/>
      <c r="N115" s="187"/>
      <c r="O115" s="100"/>
      <c r="P115" s="101"/>
      <c r="Q115" s="100"/>
      <c r="R115" s="102"/>
    </row>
    <row r="116" spans="1:18" ht="12.75">
      <c r="A116" s="185"/>
      <c r="B116" s="111"/>
      <c r="C116" s="100"/>
      <c r="D116" s="186"/>
      <c r="E116" s="187"/>
      <c r="F116" s="100"/>
      <c r="G116" s="186"/>
      <c r="H116" s="187"/>
      <c r="I116" s="100"/>
      <c r="J116" s="186"/>
      <c r="K116" s="187"/>
      <c r="L116" s="100"/>
      <c r="M116" s="186"/>
      <c r="N116" s="187"/>
      <c r="O116" s="100"/>
      <c r="P116" s="101"/>
      <c r="Q116" s="100"/>
      <c r="R116" s="102"/>
    </row>
    <row r="117" spans="1:18" ht="12.75">
      <c r="A117" s="185"/>
      <c r="B117" s="111"/>
      <c r="C117" s="100"/>
      <c r="D117" s="186"/>
      <c r="E117" s="187"/>
      <c r="F117" s="100"/>
      <c r="G117" s="186"/>
      <c r="H117" s="187"/>
      <c r="I117" s="100"/>
      <c r="J117" s="186"/>
      <c r="K117" s="187"/>
      <c r="L117" s="100"/>
      <c r="M117" s="186"/>
      <c r="N117" s="187"/>
      <c r="O117" s="100"/>
      <c r="P117" s="101"/>
      <c r="Q117" s="100"/>
      <c r="R117" s="102"/>
    </row>
    <row r="118" spans="1:18" ht="12.75">
      <c r="A118" s="185"/>
      <c r="B118" s="111"/>
      <c r="C118" s="100"/>
      <c r="D118" s="186"/>
      <c r="E118" s="187"/>
      <c r="F118" s="100"/>
      <c r="G118" s="186"/>
      <c r="H118" s="187"/>
      <c r="I118" s="100"/>
      <c r="J118" s="186"/>
      <c r="K118" s="187"/>
      <c r="L118" s="100"/>
      <c r="M118" s="186"/>
      <c r="N118" s="187"/>
      <c r="O118" s="100"/>
      <c r="P118" s="101"/>
      <c r="Q118" s="100"/>
      <c r="R118" s="102"/>
    </row>
    <row r="119" spans="1:18" ht="12.75">
      <c r="A119" s="185"/>
      <c r="B119" s="111"/>
      <c r="C119" s="100"/>
      <c r="D119" s="186"/>
      <c r="E119" s="187"/>
      <c r="F119" s="100"/>
      <c r="G119" s="186"/>
      <c r="H119" s="187"/>
      <c r="I119" s="100"/>
      <c r="J119" s="186"/>
      <c r="K119" s="187"/>
      <c r="L119" s="100"/>
      <c r="M119" s="186"/>
      <c r="N119" s="187"/>
      <c r="O119" s="100"/>
      <c r="P119" s="101"/>
      <c r="Q119" s="100"/>
      <c r="R119" s="102"/>
    </row>
    <row r="120" spans="1:18" ht="12.75">
      <c r="A120" s="185"/>
      <c r="B120" s="111"/>
      <c r="C120" s="100"/>
      <c r="D120" s="186"/>
      <c r="E120" s="187"/>
      <c r="F120" s="100"/>
      <c r="G120" s="186"/>
      <c r="H120" s="187"/>
      <c r="I120" s="100"/>
      <c r="J120" s="186"/>
      <c r="K120" s="187"/>
      <c r="L120" s="100"/>
      <c r="M120" s="186"/>
      <c r="N120" s="187"/>
      <c r="O120" s="100"/>
      <c r="P120" s="101"/>
      <c r="Q120" s="100"/>
      <c r="R120" s="102"/>
    </row>
    <row r="121" spans="1:18" ht="12.75">
      <c r="A121" s="185"/>
      <c r="B121" s="111"/>
      <c r="C121" s="100"/>
      <c r="D121" s="186"/>
      <c r="E121" s="187"/>
      <c r="F121" s="100"/>
      <c r="G121" s="186"/>
      <c r="H121" s="187"/>
      <c r="I121" s="100"/>
      <c r="J121" s="186"/>
      <c r="K121" s="187"/>
      <c r="L121" s="100"/>
      <c r="M121" s="186"/>
      <c r="N121" s="187"/>
      <c r="O121" s="100"/>
      <c r="P121" s="101"/>
      <c r="Q121" s="100"/>
      <c r="R121" s="102"/>
    </row>
    <row r="122" spans="1:18" ht="12.75">
      <c r="A122" s="185"/>
      <c r="B122" s="111"/>
      <c r="C122" s="100"/>
      <c r="D122" s="186"/>
      <c r="E122" s="187"/>
      <c r="F122" s="100"/>
      <c r="G122" s="186"/>
      <c r="H122" s="187"/>
      <c r="I122" s="100"/>
      <c r="J122" s="186"/>
      <c r="K122" s="187"/>
      <c r="L122" s="100"/>
      <c r="M122" s="186"/>
      <c r="N122" s="187"/>
      <c r="O122" s="100"/>
      <c r="P122" s="101"/>
      <c r="Q122" s="100"/>
      <c r="R122" s="102"/>
    </row>
    <row r="123" spans="1:21" ht="12.75">
      <c r="A123" s="185"/>
      <c r="B123" s="111"/>
      <c r="C123" s="100"/>
      <c r="D123" s="186"/>
      <c r="E123" s="187"/>
      <c r="F123" s="100"/>
      <c r="G123" s="186"/>
      <c r="H123" s="187"/>
      <c r="I123" s="100"/>
      <c r="J123" s="186"/>
      <c r="K123" s="187"/>
      <c r="L123" s="188"/>
      <c r="M123" s="186"/>
      <c r="N123" s="187"/>
      <c r="O123" s="188"/>
      <c r="P123" s="100"/>
      <c r="Q123" s="100"/>
      <c r="R123" s="100"/>
      <c r="S123" s="92"/>
      <c r="T123" s="92"/>
      <c r="U123" s="92"/>
    </row>
    <row r="124" spans="1:21" ht="12.75">
      <c r="A124" s="185"/>
      <c r="B124" s="111"/>
      <c r="C124" s="100"/>
      <c r="D124" s="186"/>
      <c r="E124" s="187"/>
      <c r="F124" s="100"/>
      <c r="G124" s="186"/>
      <c r="H124" s="187"/>
      <c r="I124" s="100"/>
      <c r="J124" s="186"/>
      <c r="K124" s="187"/>
      <c r="L124" s="100"/>
      <c r="M124" s="186"/>
      <c r="N124" s="187"/>
      <c r="O124" s="100"/>
      <c r="P124" s="100"/>
      <c r="Q124" s="100"/>
      <c r="R124" s="100"/>
      <c r="S124" s="92"/>
      <c r="T124" s="92"/>
      <c r="U124" s="92"/>
    </row>
    <row r="125" spans="1:21" ht="12.75">
      <c r="A125" s="185"/>
      <c r="B125" s="111"/>
      <c r="C125" s="100"/>
      <c r="D125" s="186"/>
      <c r="E125" s="187"/>
      <c r="F125" s="100"/>
      <c r="G125" s="186"/>
      <c r="H125" s="187"/>
      <c r="I125" s="100"/>
      <c r="J125" s="186"/>
      <c r="K125" s="187"/>
      <c r="L125" s="100"/>
      <c r="M125" s="186"/>
      <c r="N125" s="187"/>
      <c r="O125" s="100"/>
      <c r="P125" s="100"/>
      <c r="Q125" s="100"/>
      <c r="R125" s="100"/>
      <c r="S125" s="92"/>
      <c r="T125" s="92"/>
      <c r="U125" s="92"/>
    </row>
    <row r="126" spans="1:21" ht="12.75">
      <c r="A126" s="185"/>
      <c r="B126" s="111"/>
      <c r="C126" s="100"/>
      <c r="D126" s="186"/>
      <c r="E126" s="187"/>
      <c r="F126" s="100"/>
      <c r="G126" s="186"/>
      <c r="H126" s="187"/>
      <c r="I126" s="100"/>
      <c r="J126" s="186"/>
      <c r="K126" s="187"/>
      <c r="L126" s="100"/>
      <c r="M126" s="186"/>
      <c r="N126" s="187"/>
      <c r="O126" s="100"/>
      <c r="P126" s="100"/>
      <c r="Q126" s="100"/>
      <c r="R126" s="100"/>
      <c r="S126" s="92"/>
      <c r="T126" s="92"/>
      <c r="U126" s="92"/>
    </row>
    <row r="127" spans="1:21" ht="12.75">
      <c r="A127" s="100"/>
      <c r="B127" s="111"/>
      <c r="C127" s="100"/>
      <c r="D127" s="100"/>
      <c r="E127" s="124"/>
      <c r="F127" s="124"/>
      <c r="G127" s="124"/>
      <c r="H127" s="124"/>
      <c r="I127" s="100"/>
      <c r="J127" s="124"/>
      <c r="K127" s="124"/>
      <c r="L127" s="100"/>
      <c r="M127" s="124"/>
      <c r="N127" s="124"/>
      <c r="O127" s="100"/>
      <c r="P127" s="100"/>
      <c r="Q127" s="100"/>
      <c r="R127" s="100"/>
      <c r="S127" s="92"/>
      <c r="T127" s="92"/>
      <c r="U127" s="92"/>
    </row>
    <row r="128" spans="1:21" ht="12.75">
      <c r="A128" s="100"/>
      <c r="B128" s="111"/>
      <c r="C128" s="100"/>
      <c r="D128" s="100"/>
      <c r="E128" s="100"/>
      <c r="F128" s="100"/>
      <c r="G128" s="111"/>
      <c r="H128" s="100"/>
      <c r="I128" s="100"/>
      <c r="J128" s="111"/>
      <c r="K128" s="100"/>
      <c r="L128" s="100"/>
      <c r="M128" s="111"/>
      <c r="N128" s="100"/>
      <c r="O128" s="100"/>
      <c r="P128" s="100"/>
      <c r="Q128" s="100"/>
      <c r="R128" s="100"/>
      <c r="S128" s="92"/>
      <c r="T128" s="92"/>
      <c r="U128" s="92"/>
    </row>
    <row r="129" spans="1:21" ht="12.75">
      <c r="A129" s="100"/>
      <c r="B129" s="177"/>
      <c r="C129" s="100"/>
      <c r="D129" s="100"/>
      <c r="E129" s="100"/>
      <c r="F129" s="100"/>
      <c r="G129" s="111"/>
      <c r="H129" s="100"/>
      <c r="I129" s="100"/>
      <c r="J129" s="111"/>
      <c r="K129" s="100"/>
      <c r="L129" s="100"/>
      <c r="M129" s="111"/>
      <c r="N129" s="100"/>
      <c r="O129" s="100"/>
      <c r="P129" s="100"/>
      <c r="Q129" s="100"/>
      <c r="R129" s="100"/>
      <c r="S129" s="92"/>
      <c r="T129" s="92"/>
      <c r="U129" s="92"/>
    </row>
    <row r="130" spans="1:21" ht="12.75">
      <c r="A130" s="100"/>
      <c r="B130" s="177"/>
      <c r="C130" s="100"/>
      <c r="D130" s="100"/>
      <c r="E130" s="100"/>
      <c r="F130" s="100"/>
      <c r="G130" s="111"/>
      <c r="H130" s="100"/>
      <c r="I130" s="100"/>
      <c r="J130" s="111"/>
      <c r="K130" s="100"/>
      <c r="L130" s="100"/>
      <c r="M130" s="111"/>
      <c r="N130" s="100"/>
      <c r="O130" s="100"/>
      <c r="P130" s="100"/>
      <c r="Q130" s="100"/>
      <c r="R130" s="100"/>
      <c r="S130" s="92"/>
      <c r="T130" s="92"/>
      <c r="U130" s="92"/>
    </row>
    <row r="131" spans="1:21" ht="12.75">
      <c r="A131" s="100"/>
      <c r="B131" s="177"/>
      <c r="C131" s="100"/>
      <c r="D131" s="100"/>
      <c r="E131" s="100"/>
      <c r="F131" s="100"/>
      <c r="G131" s="111"/>
      <c r="H131" s="100"/>
      <c r="I131" s="100"/>
      <c r="J131" s="111"/>
      <c r="K131" s="100"/>
      <c r="L131" s="100"/>
      <c r="M131" s="111"/>
      <c r="N131" s="100"/>
      <c r="O131" s="100"/>
      <c r="P131" s="100"/>
      <c r="Q131" s="100"/>
      <c r="R131" s="100"/>
      <c r="S131" s="92"/>
      <c r="T131" s="92"/>
      <c r="U131" s="92"/>
    </row>
    <row r="132" spans="1:21" ht="12.75">
      <c r="A132" s="100"/>
      <c r="B132" s="177"/>
      <c r="C132" s="100"/>
      <c r="D132" s="100"/>
      <c r="E132" s="100"/>
      <c r="F132" s="100"/>
      <c r="G132" s="111"/>
      <c r="H132" s="100"/>
      <c r="I132" s="100"/>
      <c r="J132" s="111"/>
      <c r="K132" s="100"/>
      <c r="L132" s="100"/>
      <c r="M132" s="111"/>
      <c r="N132" s="100"/>
      <c r="O132" s="100"/>
      <c r="P132" s="100"/>
      <c r="Q132" s="100"/>
      <c r="R132" s="100"/>
      <c r="S132" s="92"/>
      <c r="T132" s="92"/>
      <c r="U132" s="92"/>
    </row>
    <row r="133" spans="1:21" ht="12.75">
      <c r="A133" s="100"/>
      <c r="B133" s="177"/>
      <c r="C133" s="100"/>
      <c r="D133" s="100"/>
      <c r="E133" s="100"/>
      <c r="F133" s="100"/>
      <c r="G133" s="111"/>
      <c r="H133" s="100"/>
      <c r="I133" s="100"/>
      <c r="J133" s="111"/>
      <c r="K133" s="100"/>
      <c r="L133" s="100"/>
      <c r="M133" s="111"/>
      <c r="N133" s="100"/>
      <c r="O133" s="100"/>
      <c r="P133" s="100"/>
      <c r="Q133" s="100"/>
      <c r="R133" s="100"/>
      <c r="S133" s="92"/>
      <c r="T133" s="92"/>
      <c r="U133" s="92"/>
    </row>
    <row r="134" spans="1:21" ht="12.75">
      <c r="A134" s="100"/>
      <c r="B134" s="177"/>
      <c r="C134" s="100"/>
      <c r="D134" s="100"/>
      <c r="E134" s="100"/>
      <c r="F134" s="100"/>
      <c r="G134" s="111"/>
      <c r="H134" s="100"/>
      <c r="I134" s="100"/>
      <c r="J134" s="111"/>
      <c r="K134" s="100"/>
      <c r="L134" s="100"/>
      <c r="M134" s="111"/>
      <c r="N134" s="100"/>
      <c r="O134" s="100"/>
      <c r="P134" s="100"/>
      <c r="Q134" s="100"/>
      <c r="R134" s="100"/>
      <c r="S134" s="92"/>
      <c r="T134" s="92"/>
      <c r="U134" s="92"/>
    </row>
    <row r="135" spans="1:21" ht="12.75">
      <c r="A135" s="100"/>
      <c r="B135" s="177"/>
      <c r="C135" s="100"/>
      <c r="D135" s="100"/>
      <c r="E135" s="100"/>
      <c r="F135" s="100"/>
      <c r="G135" s="111"/>
      <c r="H135" s="100"/>
      <c r="I135" s="100"/>
      <c r="J135" s="111"/>
      <c r="K135" s="100"/>
      <c r="L135" s="100"/>
      <c r="M135" s="111"/>
      <c r="N135" s="100"/>
      <c r="O135" s="100"/>
      <c r="P135" s="100"/>
      <c r="Q135" s="100"/>
      <c r="R135" s="100"/>
      <c r="S135" s="92"/>
      <c r="T135" s="92"/>
      <c r="U135" s="92"/>
    </row>
    <row r="136" spans="1:21" ht="12.75">
      <c r="A136" s="100"/>
      <c r="B136" s="177"/>
      <c r="C136" s="100"/>
      <c r="D136" s="100"/>
      <c r="E136" s="100"/>
      <c r="F136" s="100"/>
      <c r="G136" s="111"/>
      <c r="H136" s="100"/>
      <c r="I136" s="100"/>
      <c r="J136" s="111"/>
      <c r="K136" s="100"/>
      <c r="L136" s="100"/>
      <c r="M136" s="111"/>
      <c r="N136" s="100"/>
      <c r="O136" s="100"/>
      <c r="P136" s="100"/>
      <c r="Q136" s="100"/>
      <c r="R136" s="100"/>
      <c r="S136" s="92"/>
      <c r="T136" s="92"/>
      <c r="U136" s="92"/>
    </row>
    <row r="137" spans="1:21" ht="12.75">
      <c r="A137" s="100"/>
      <c r="B137" s="177"/>
      <c r="C137" s="100"/>
      <c r="D137" s="100"/>
      <c r="E137" s="100"/>
      <c r="F137" s="100"/>
      <c r="G137" s="111"/>
      <c r="H137" s="100"/>
      <c r="I137" s="100"/>
      <c r="J137" s="111"/>
      <c r="K137" s="100"/>
      <c r="L137" s="100"/>
      <c r="M137" s="111"/>
      <c r="N137" s="100"/>
      <c r="O137" s="100"/>
      <c r="P137" s="100"/>
      <c r="Q137" s="100"/>
      <c r="R137" s="100"/>
      <c r="S137" s="92"/>
      <c r="T137" s="92"/>
      <c r="U137" s="92"/>
    </row>
    <row r="138" spans="1:21" ht="12.75">
      <c r="A138" s="100"/>
      <c r="B138" s="177"/>
      <c r="C138" s="100"/>
      <c r="D138" s="100"/>
      <c r="E138" s="100"/>
      <c r="F138" s="100"/>
      <c r="G138" s="111"/>
      <c r="H138" s="100"/>
      <c r="I138" s="100"/>
      <c r="J138" s="111"/>
      <c r="K138" s="100"/>
      <c r="L138" s="100"/>
      <c r="M138" s="111"/>
      <c r="N138" s="100"/>
      <c r="O138" s="100"/>
      <c r="P138" s="100"/>
      <c r="Q138" s="100"/>
      <c r="R138" s="100"/>
      <c r="S138" s="92"/>
      <c r="T138" s="92"/>
      <c r="U138" s="92"/>
    </row>
    <row r="139" spans="1:21" ht="12.75">
      <c r="A139" s="100"/>
      <c r="B139" s="177"/>
      <c r="C139" s="100"/>
      <c r="D139" s="100"/>
      <c r="E139" s="100"/>
      <c r="F139" s="100"/>
      <c r="G139" s="111"/>
      <c r="H139" s="100"/>
      <c r="I139" s="100"/>
      <c r="J139" s="111"/>
      <c r="K139" s="100"/>
      <c r="L139" s="100"/>
      <c r="M139" s="111"/>
      <c r="N139" s="100"/>
      <c r="O139" s="100"/>
      <c r="P139" s="100"/>
      <c r="Q139" s="100"/>
      <c r="R139" s="100"/>
      <c r="S139" s="92"/>
      <c r="T139" s="92"/>
      <c r="U139" s="92"/>
    </row>
    <row r="140" spans="1:21" ht="12.75">
      <c r="A140" s="100"/>
      <c r="B140" s="177"/>
      <c r="C140" s="100"/>
      <c r="D140" s="100"/>
      <c r="E140" s="100"/>
      <c r="F140" s="100"/>
      <c r="G140" s="111"/>
      <c r="H140" s="100"/>
      <c r="I140" s="100"/>
      <c r="J140" s="111"/>
      <c r="K140" s="100"/>
      <c r="L140" s="100"/>
      <c r="M140" s="111"/>
      <c r="N140" s="100"/>
      <c r="O140" s="100"/>
      <c r="P140" s="100"/>
      <c r="Q140" s="100"/>
      <c r="R140" s="100"/>
      <c r="S140" s="92"/>
      <c r="T140" s="92"/>
      <c r="U140" s="92"/>
    </row>
    <row r="141" spans="1:21" ht="12.75">
      <c r="A141" s="100"/>
      <c r="B141" s="177"/>
      <c r="C141" s="100"/>
      <c r="D141" s="100"/>
      <c r="E141" s="100"/>
      <c r="F141" s="100"/>
      <c r="G141" s="111"/>
      <c r="H141" s="100"/>
      <c r="I141" s="100"/>
      <c r="J141" s="111"/>
      <c r="K141" s="100"/>
      <c r="L141" s="100"/>
      <c r="M141" s="111"/>
      <c r="N141" s="100"/>
      <c r="O141" s="100"/>
      <c r="P141" s="100"/>
      <c r="Q141" s="100"/>
      <c r="R141" s="100"/>
      <c r="S141" s="92"/>
      <c r="T141" s="92"/>
      <c r="U141" s="92"/>
    </row>
    <row r="142" spans="1:21" ht="12.75">
      <c r="A142" s="100"/>
      <c r="B142" s="177"/>
      <c r="C142" s="100"/>
      <c r="D142" s="100"/>
      <c r="E142" s="100"/>
      <c r="F142" s="100"/>
      <c r="G142" s="111"/>
      <c r="H142" s="100"/>
      <c r="I142" s="100"/>
      <c r="J142" s="111"/>
      <c r="K142" s="100"/>
      <c r="L142" s="100"/>
      <c r="M142" s="111"/>
      <c r="N142" s="100"/>
      <c r="O142" s="100"/>
      <c r="P142" s="100"/>
      <c r="Q142" s="100"/>
      <c r="R142" s="100"/>
      <c r="S142" s="92"/>
      <c r="T142" s="92"/>
      <c r="U142" s="92"/>
    </row>
    <row r="143" spans="1:21" ht="12.75">
      <c r="A143" s="100"/>
      <c r="B143" s="177"/>
      <c r="C143" s="100"/>
      <c r="D143" s="100"/>
      <c r="E143" s="100"/>
      <c r="F143" s="100"/>
      <c r="G143" s="111"/>
      <c r="H143" s="100"/>
      <c r="I143" s="100"/>
      <c r="J143" s="111"/>
      <c r="K143" s="100"/>
      <c r="L143" s="100"/>
      <c r="M143" s="111"/>
      <c r="N143" s="100"/>
      <c r="O143" s="100"/>
      <c r="P143" s="100"/>
      <c r="Q143" s="100"/>
      <c r="R143" s="100"/>
      <c r="S143" s="92"/>
      <c r="T143" s="92"/>
      <c r="U143" s="92"/>
    </row>
    <row r="144" spans="1:21" ht="12.7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92"/>
      <c r="T144" s="92"/>
      <c r="U144" s="92"/>
    </row>
    <row r="145" spans="1:21" ht="12.7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92"/>
      <c r="T145" s="92"/>
      <c r="U145" s="92"/>
    </row>
    <row r="146" spans="1:21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92"/>
      <c r="T146" s="92"/>
      <c r="U146" s="92"/>
    </row>
    <row r="147" spans="1:21" ht="12.7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92"/>
      <c r="T147" s="92"/>
      <c r="U147" s="92"/>
    </row>
    <row r="148" spans="1:21" ht="12.7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92"/>
      <c r="T148" s="92"/>
      <c r="U148" s="92"/>
    </row>
    <row r="149" spans="1:21" ht="12.7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92"/>
      <c r="T149" s="92"/>
      <c r="U149" s="92"/>
    </row>
    <row r="150" spans="1:21" ht="12.7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92"/>
      <c r="T150" s="92"/>
      <c r="U150" s="92"/>
    </row>
    <row r="151" spans="1:21" ht="12.7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92"/>
      <c r="T151" s="92"/>
      <c r="U151" s="92"/>
    </row>
    <row r="152" spans="1:21" ht="12.7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92"/>
      <c r="T152" s="92"/>
      <c r="U152" s="92"/>
    </row>
    <row r="153" spans="1:21" ht="12.7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92"/>
      <c r="T153" s="92"/>
      <c r="U153" s="92"/>
    </row>
    <row r="154" spans="1:21" ht="12.7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92"/>
      <c r="T154" s="92"/>
      <c r="U154" s="92"/>
    </row>
    <row r="155" spans="1:21" ht="12.7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92"/>
      <c r="T155" s="92"/>
      <c r="U155" s="92"/>
    </row>
    <row r="156" spans="1:21" ht="12.7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92"/>
      <c r="T156" s="92"/>
      <c r="U156" s="92"/>
    </row>
    <row r="157" spans="1:21" ht="12.7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92"/>
      <c r="T157" s="92"/>
      <c r="U157" s="92"/>
    </row>
    <row r="158" spans="1:21" ht="12.7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92"/>
      <c r="T158" s="92"/>
      <c r="U158" s="92"/>
    </row>
    <row r="159" spans="1:21" ht="12.7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92"/>
      <c r="T159" s="92"/>
      <c r="U159" s="92"/>
    </row>
    <row r="160" spans="1:21" ht="12.7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92"/>
      <c r="T160" s="92"/>
      <c r="U160" s="92"/>
    </row>
    <row r="161" spans="1:21" ht="12.7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92"/>
      <c r="T161" s="92"/>
      <c r="U161" s="92"/>
    </row>
    <row r="162" spans="1:21" ht="12.7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92"/>
      <c r="T162" s="92"/>
      <c r="U162" s="92"/>
    </row>
    <row r="163" spans="1:21" ht="12.7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92"/>
      <c r="T163" s="92"/>
      <c r="U163" s="92"/>
    </row>
    <row r="164" spans="1:21" ht="12.7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92"/>
      <c r="T164" s="92"/>
      <c r="U164" s="92"/>
    </row>
    <row r="165" spans="1:21" ht="12.7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92"/>
      <c r="T165" s="92"/>
      <c r="U165" s="92"/>
    </row>
    <row r="166" spans="1:21" ht="12.7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92"/>
      <c r="T166" s="92"/>
      <c r="U166" s="92"/>
    </row>
    <row r="167" spans="1:21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92"/>
      <c r="T167" s="92"/>
      <c r="U167" s="92"/>
    </row>
    <row r="168" spans="1:21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92"/>
      <c r="T168" s="92"/>
      <c r="U168" s="92"/>
    </row>
    <row r="169" spans="1:21" ht="12.7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92"/>
      <c r="T169" s="92"/>
      <c r="U169" s="92"/>
    </row>
    <row r="170" spans="1:18" ht="12.75">
      <c r="A170" s="100"/>
      <c r="B170" s="177"/>
      <c r="C170" s="100"/>
      <c r="D170" s="100"/>
      <c r="E170" s="100"/>
      <c r="F170" s="100"/>
      <c r="G170" s="111"/>
      <c r="H170" s="100"/>
      <c r="I170" s="100"/>
      <c r="J170" s="100"/>
      <c r="K170" s="100"/>
      <c r="L170" s="100"/>
      <c r="M170" s="100"/>
      <c r="N170" s="100"/>
      <c r="O170" s="100"/>
      <c r="P170" s="101"/>
      <c r="Q170" s="100"/>
      <c r="R170" s="102"/>
    </row>
    <row r="171" spans="1:18" ht="12.75">
      <c r="A171" s="100"/>
      <c r="B171" s="177"/>
      <c r="C171" s="100"/>
      <c r="D171" s="100"/>
      <c r="E171" s="100"/>
      <c r="F171" s="100"/>
      <c r="G171" s="111"/>
      <c r="H171" s="100"/>
      <c r="I171" s="100"/>
      <c r="J171" s="100"/>
      <c r="K171" s="100"/>
      <c r="L171" s="100"/>
      <c r="M171" s="100"/>
      <c r="N171" s="100"/>
      <c r="O171" s="100"/>
      <c r="P171" s="101"/>
      <c r="Q171" s="100"/>
      <c r="R171" s="102"/>
    </row>
    <row r="172" spans="1:18" ht="12.75">
      <c r="A172" s="100"/>
      <c r="B172" s="177"/>
      <c r="C172" s="100"/>
      <c r="D172" s="100"/>
      <c r="E172" s="100"/>
      <c r="F172" s="100"/>
      <c r="G172" s="111"/>
      <c r="H172" s="100"/>
      <c r="I172" s="100"/>
      <c r="J172" s="100"/>
      <c r="K172" s="100"/>
      <c r="L172" s="100"/>
      <c r="M172" s="100"/>
      <c r="N172" s="100"/>
      <c r="O172" s="100"/>
      <c r="P172" s="101"/>
      <c r="Q172" s="100"/>
      <c r="R172" s="102"/>
    </row>
    <row r="173" spans="1:18" ht="12.75">
      <c r="A173" s="100"/>
      <c r="B173" s="177"/>
      <c r="C173" s="100"/>
      <c r="D173" s="100"/>
      <c r="E173" s="100"/>
      <c r="F173" s="100"/>
      <c r="G173" s="111"/>
      <c r="H173" s="100"/>
      <c r="I173" s="100"/>
      <c r="J173" s="100"/>
      <c r="K173" s="100"/>
      <c r="L173" s="100"/>
      <c r="M173" s="100"/>
      <c r="N173" s="100"/>
      <c r="O173" s="100"/>
      <c r="P173" s="101"/>
      <c r="Q173" s="100"/>
      <c r="R173" s="102"/>
    </row>
    <row r="174" spans="1:18" ht="12.75">
      <c r="A174" s="100"/>
      <c r="B174" s="177"/>
      <c r="C174" s="100"/>
      <c r="D174" s="100"/>
      <c r="E174" s="100"/>
      <c r="F174" s="100"/>
      <c r="G174" s="111"/>
      <c r="H174" s="100"/>
      <c r="I174" s="100"/>
      <c r="J174" s="100"/>
      <c r="K174" s="100"/>
      <c r="L174" s="100"/>
      <c r="M174" s="100"/>
      <c r="N174" s="100"/>
      <c r="O174" s="100"/>
      <c r="P174" s="101"/>
      <c r="Q174" s="100"/>
      <c r="R174" s="102"/>
    </row>
    <row r="175" spans="1:18" ht="12.75">
      <c r="A175" s="100"/>
      <c r="B175" s="177"/>
      <c r="C175" s="100"/>
      <c r="D175" s="100"/>
      <c r="E175" s="100"/>
      <c r="F175" s="100"/>
      <c r="G175" s="111"/>
      <c r="H175" s="100"/>
      <c r="I175" s="100"/>
      <c r="J175" s="100"/>
      <c r="K175" s="100"/>
      <c r="L175" s="100"/>
      <c r="M175" s="100"/>
      <c r="N175" s="100"/>
      <c r="O175" s="100"/>
      <c r="P175" s="101"/>
      <c r="Q175" s="100"/>
      <c r="R175" s="102"/>
    </row>
    <row r="176" spans="1:18" ht="12.75">
      <c r="A176" s="100"/>
      <c r="B176" s="177"/>
      <c r="C176" s="100"/>
      <c r="D176" s="100"/>
      <c r="E176" s="100"/>
      <c r="F176" s="100"/>
      <c r="G176" s="111"/>
      <c r="H176" s="100"/>
      <c r="I176" s="100"/>
      <c r="J176" s="100"/>
      <c r="K176" s="100"/>
      <c r="L176" s="100"/>
      <c r="M176" s="100"/>
      <c r="N176" s="100"/>
      <c r="O176" s="100"/>
      <c r="P176" s="101"/>
      <c r="Q176" s="100"/>
      <c r="R176" s="102"/>
    </row>
    <row r="177" spans="1:18" ht="12.75">
      <c r="A177" s="100"/>
      <c r="B177" s="177"/>
      <c r="C177" s="100"/>
      <c r="D177" s="100"/>
      <c r="E177" s="100"/>
      <c r="F177" s="100"/>
      <c r="G177" s="111"/>
      <c r="H177" s="100"/>
      <c r="I177" s="100"/>
      <c r="J177" s="100"/>
      <c r="K177" s="100"/>
      <c r="L177" s="100"/>
      <c r="M177" s="100"/>
      <c r="N177" s="100"/>
      <c r="O177" s="100"/>
      <c r="P177" s="101"/>
      <c r="Q177" s="100"/>
      <c r="R177" s="102"/>
    </row>
    <row r="178" spans="1:43" s="94" customFormat="1" ht="12.75">
      <c r="A178" s="100"/>
      <c r="B178" s="177"/>
      <c r="C178" s="100"/>
      <c r="D178" s="100"/>
      <c r="E178" s="100"/>
      <c r="F178" s="100"/>
      <c r="G178" s="111"/>
      <c r="H178" s="100"/>
      <c r="I178" s="100"/>
      <c r="J178" s="100"/>
      <c r="K178" s="100"/>
      <c r="L178" s="100"/>
      <c r="M178" s="100"/>
      <c r="N178" s="100"/>
      <c r="O178" s="100"/>
      <c r="P178" s="101"/>
      <c r="Q178" s="100"/>
      <c r="R178" s="102"/>
      <c r="S178" s="98"/>
      <c r="T178" s="99"/>
      <c r="U178" s="99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</row>
    <row r="179" spans="1:43" s="94" customFormat="1" ht="12.75">
      <c r="A179" s="100"/>
      <c r="B179" s="177"/>
      <c r="C179" s="100"/>
      <c r="D179" s="100"/>
      <c r="E179" s="100"/>
      <c r="F179" s="100"/>
      <c r="G179" s="111"/>
      <c r="H179" s="100"/>
      <c r="I179" s="100"/>
      <c r="J179" s="100"/>
      <c r="K179" s="100"/>
      <c r="L179" s="100"/>
      <c r="M179" s="100"/>
      <c r="N179" s="100"/>
      <c r="O179" s="100"/>
      <c r="P179" s="101"/>
      <c r="Q179" s="100"/>
      <c r="R179" s="102"/>
      <c r="S179" s="98"/>
      <c r="T179" s="99"/>
      <c r="U179" s="99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</row>
    <row r="180" spans="1:43" s="94" customFormat="1" ht="12.75">
      <c r="A180" s="100"/>
      <c r="B180" s="177"/>
      <c r="C180" s="100"/>
      <c r="D180" s="100"/>
      <c r="E180" s="100"/>
      <c r="F180" s="100"/>
      <c r="G180" s="111"/>
      <c r="H180" s="100"/>
      <c r="I180" s="100"/>
      <c r="J180" s="100"/>
      <c r="K180" s="100"/>
      <c r="L180" s="100"/>
      <c r="M180" s="100"/>
      <c r="N180" s="100"/>
      <c r="O180" s="100"/>
      <c r="P180" s="101"/>
      <c r="Q180" s="100"/>
      <c r="R180" s="102"/>
      <c r="S180" s="98"/>
      <c r="T180" s="99"/>
      <c r="U180" s="99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</row>
    <row r="181" spans="1:43" s="94" customFormat="1" ht="12.75">
      <c r="A181" s="100"/>
      <c r="B181" s="177"/>
      <c r="C181" s="100"/>
      <c r="D181" s="100"/>
      <c r="E181" s="100"/>
      <c r="F181" s="100"/>
      <c r="G181" s="111"/>
      <c r="H181" s="100"/>
      <c r="I181" s="100"/>
      <c r="J181" s="100"/>
      <c r="K181" s="100"/>
      <c r="L181" s="100"/>
      <c r="M181" s="100"/>
      <c r="N181" s="100"/>
      <c r="O181" s="100"/>
      <c r="P181" s="101"/>
      <c r="Q181" s="100"/>
      <c r="R181" s="102"/>
      <c r="S181" s="98"/>
      <c r="T181" s="99"/>
      <c r="U181" s="99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</row>
    <row r="182" spans="1:43" s="94" customFormat="1" ht="12.75">
      <c r="A182" s="100"/>
      <c r="B182" s="177"/>
      <c r="C182" s="100"/>
      <c r="D182" s="100"/>
      <c r="E182" s="100"/>
      <c r="F182" s="100"/>
      <c r="G182" s="111"/>
      <c r="H182" s="100"/>
      <c r="I182" s="100"/>
      <c r="J182" s="100"/>
      <c r="K182" s="100"/>
      <c r="L182" s="100"/>
      <c r="M182" s="100"/>
      <c r="N182" s="100"/>
      <c r="O182" s="100"/>
      <c r="P182" s="101"/>
      <c r="Q182" s="100"/>
      <c r="R182" s="102"/>
      <c r="S182" s="98"/>
      <c r="T182" s="99"/>
      <c r="U182" s="99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</row>
    <row r="183" spans="1:43" s="94" customFormat="1" ht="12.75">
      <c r="A183" s="100"/>
      <c r="B183" s="177"/>
      <c r="C183" s="100"/>
      <c r="D183" s="100"/>
      <c r="E183" s="100"/>
      <c r="F183" s="100"/>
      <c r="G183" s="111"/>
      <c r="H183" s="100"/>
      <c r="I183" s="100"/>
      <c r="J183" s="100"/>
      <c r="K183" s="100"/>
      <c r="L183" s="100"/>
      <c r="M183" s="100"/>
      <c r="N183" s="100"/>
      <c r="O183" s="100"/>
      <c r="P183" s="101"/>
      <c r="Q183" s="100"/>
      <c r="R183" s="102"/>
      <c r="S183" s="98"/>
      <c r="T183" s="99"/>
      <c r="U183" s="99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</row>
    <row r="184" spans="1:43" s="94" customFormat="1" ht="12.75">
      <c r="A184" s="100"/>
      <c r="B184" s="177"/>
      <c r="C184" s="100"/>
      <c r="D184" s="100"/>
      <c r="E184" s="100"/>
      <c r="F184" s="100"/>
      <c r="G184" s="111"/>
      <c r="H184" s="100"/>
      <c r="I184" s="100"/>
      <c r="J184" s="100"/>
      <c r="K184" s="100"/>
      <c r="L184" s="100"/>
      <c r="M184" s="100"/>
      <c r="N184" s="100"/>
      <c r="O184" s="100"/>
      <c r="P184" s="101"/>
      <c r="Q184" s="100"/>
      <c r="R184" s="102"/>
      <c r="S184" s="98"/>
      <c r="T184" s="99"/>
      <c r="U184" s="99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</row>
    <row r="185" spans="1:43" s="94" customFormat="1" ht="12.75">
      <c r="A185" s="100"/>
      <c r="B185" s="177"/>
      <c r="C185" s="100"/>
      <c r="D185" s="100"/>
      <c r="E185" s="100"/>
      <c r="F185" s="100"/>
      <c r="G185" s="111"/>
      <c r="H185" s="100"/>
      <c r="I185" s="100"/>
      <c r="J185" s="100"/>
      <c r="K185" s="100"/>
      <c r="L185" s="100"/>
      <c r="M185" s="100"/>
      <c r="N185" s="100"/>
      <c r="O185" s="100"/>
      <c r="P185" s="101"/>
      <c r="Q185" s="100"/>
      <c r="R185" s="102"/>
      <c r="S185" s="98"/>
      <c r="T185" s="99"/>
      <c r="U185" s="99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</row>
    <row r="186" spans="1:43" s="94" customFormat="1" ht="12.75">
      <c r="A186" s="100"/>
      <c r="B186" s="177"/>
      <c r="C186" s="100"/>
      <c r="D186" s="100"/>
      <c r="E186" s="100"/>
      <c r="F186" s="100"/>
      <c r="G186" s="111"/>
      <c r="H186" s="100"/>
      <c r="I186" s="100"/>
      <c r="J186" s="100"/>
      <c r="K186" s="100"/>
      <c r="L186" s="100"/>
      <c r="M186" s="100"/>
      <c r="N186" s="100"/>
      <c r="O186" s="100"/>
      <c r="P186" s="101"/>
      <c r="Q186" s="100"/>
      <c r="R186" s="102"/>
      <c r="S186" s="98"/>
      <c r="T186" s="99"/>
      <c r="U186" s="99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</row>
    <row r="187" spans="1:43" s="94" customFormat="1" ht="12.75">
      <c r="A187" s="100"/>
      <c r="B187" s="177"/>
      <c r="C187" s="100"/>
      <c r="D187" s="100"/>
      <c r="E187" s="100"/>
      <c r="F187" s="100"/>
      <c r="G187" s="111"/>
      <c r="H187" s="100"/>
      <c r="I187" s="100"/>
      <c r="J187" s="100"/>
      <c r="K187" s="100"/>
      <c r="L187" s="100"/>
      <c r="M187" s="100"/>
      <c r="N187" s="100"/>
      <c r="O187" s="100"/>
      <c r="P187" s="101"/>
      <c r="Q187" s="100"/>
      <c r="R187" s="102"/>
      <c r="S187" s="98"/>
      <c r="T187" s="99"/>
      <c r="U187" s="99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</row>
    <row r="188" spans="1:43" s="94" customFormat="1" ht="12.75">
      <c r="A188" s="100"/>
      <c r="B188" s="177"/>
      <c r="C188" s="100"/>
      <c r="D188" s="100"/>
      <c r="E188" s="100"/>
      <c r="F188" s="100"/>
      <c r="G188" s="111"/>
      <c r="H188" s="100"/>
      <c r="I188" s="100"/>
      <c r="J188" s="100"/>
      <c r="K188" s="100"/>
      <c r="L188" s="100"/>
      <c r="M188" s="100"/>
      <c r="N188" s="100"/>
      <c r="O188" s="100"/>
      <c r="P188" s="101"/>
      <c r="Q188" s="100"/>
      <c r="R188" s="102"/>
      <c r="S188" s="98"/>
      <c r="T188" s="99"/>
      <c r="U188" s="99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</row>
    <row r="189" spans="1:43" s="94" customFormat="1" ht="12.75">
      <c r="A189" s="100"/>
      <c r="B189" s="177"/>
      <c r="C189" s="100"/>
      <c r="D189" s="100"/>
      <c r="E189" s="100"/>
      <c r="F189" s="100"/>
      <c r="G189" s="111"/>
      <c r="H189" s="100"/>
      <c r="I189" s="100"/>
      <c r="J189" s="100"/>
      <c r="K189" s="100"/>
      <c r="L189" s="100"/>
      <c r="M189" s="100"/>
      <c r="N189" s="100"/>
      <c r="O189" s="100"/>
      <c r="P189" s="101"/>
      <c r="Q189" s="100"/>
      <c r="R189" s="102"/>
      <c r="S189" s="98"/>
      <c r="T189" s="99"/>
      <c r="U189" s="99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</row>
    <row r="190" spans="1:43" s="94" customFormat="1" ht="12.75">
      <c r="A190" s="100"/>
      <c r="B190" s="177"/>
      <c r="C190" s="100"/>
      <c r="D190" s="100"/>
      <c r="E190" s="100"/>
      <c r="F190" s="100"/>
      <c r="G190" s="111"/>
      <c r="H190" s="100"/>
      <c r="I190" s="100"/>
      <c r="J190" s="100"/>
      <c r="K190" s="100"/>
      <c r="L190" s="100"/>
      <c r="M190" s="100"/>
      <c r="N190" s="100"/>
      <c r="O190" s="100"/>
      <c r="P190" s="101"/>
      <c r="Q190" s="100"/>
      <c r="R190" s="102"/>
      <c r="S190" s="98"/>
      <c r="T190" s="99"/>
      <c r="U190" s="99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</row>
    <row r="191" spans="1:43" s="94" customFormat="1" ht="12.75">
      <c r="A191" s="100"/>
      <c r="B191" s="177"/>
      <c r="C191" s="100"/>
      <c r="D191" s="100"/>
      <c r="E191" s="100"/>
      <c r="F191" s="100"/>
      <c r="G191" s="111"/>
      <c r="H191" s="100"/>
      <c r="I191" s="100"/>
      <c r="J191" s="100"/>
      <c r="K191" s="100"/>
      <c r="L191" s="100"/>
      <c r="M191" s="100"/>
      <c r="N191" s="100"/>
      <c r="O191" s="100"/>
      <c r="P191" s="101"/>
      <c r="Q191" s="100"/>
      <c r="R191" s="102"/>
      <c r="S191" s="98"/>
      <c r="T191" s="99"/>
      <c r="U191" s="99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</row>
    <row r="192" spans="1:43" s="98" customFormat="1" ht="12.75">
      <c r="A192" s="100"/>
      <c r="B192" s="177"/>
      <c r="C192" s="100"/>
      <c r="D192" s="100"/>
      <c r="E192" s="100"/>
      <c r="F192" s="100"/>
      <c r="G192" s="111"/>
      <c r="H192" s="100"/>
      <c r="I192" s="100"/>
      <c r="J192" s="100"/>
      <c r="K192" s="100"/>
      <c r="L192" s="100"/>
      <c r="M192" s="100"/>
      <c r="N192" s="100"/>
      <c r="O192" s="100"/>
      <c r="P192" s="101"/>
      <c r="Q192" s="100"/>
      <c r="R192" s="102"/>
      <c r="T192" s="99"/>
      <c r="U192" s="99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1:43" s="98" customFormat="1" ht="12.75">
      <c r="A193" s="100"/>
      <c r="B193" s="177"/>
      <c r="C193" s="100"/>
      <c r="D193" s="100"/>
      <c r="E193" s="100"/>
      <c r="F193" s="100"/>
      <c r="G193" s="111"/>
      <c r="H193" s="100"/>
      <c r="I193" s="100"/>
      <c r="J193" s="100"/>
      <c r="K193" s="100"/>
      <c r="L193" s="100"/>
      <c r="M193" s="100"/>
      <c r="N193" s="100"/>
      <c r="O193" s="100"/>
      <c r="P193" s="101"/>
      <c r="Q193" s="100"/>
      <c r="R193" s="102"/>
      <c r="T193" s="99"/>
      <c r="U193" s="99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1:43" s="98" customFormat="1" ht="12.75">
      <c r="A194" s="100"/>
      <c r="B194" s="177"/>
      <c r="C194" s="100"/>
      <c r="D194" s="100"/>
      <c r="E194" s="100"/>
      <c r="F194" s="100"/>
      <c r="G194" s="111"/>
      <c r="H194" s="100"/>
      <c r="I194" s="100"/>
      <c r="J194" s="100"/>
      <c r="K194" s="100"/>
      <c r="L194" s="100"/>
      <c r="M194" s="100"/>
      <c r="N194" s="100"/>
      <c r="O194" s="100"/>
      <c r="P194" s="101"/>
      <c r="Q194" s="100"/>
      <c r="R194" s="102"/>
      <c r="T194" s="99"/>
      <c r="U194" s="99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1:43" s="98" customFormat="1" ht="12.75">
      <c r="A195" s="100"/>
      <c r="B195" s="177"/>
      <c r="C195" s="100"/>
      <c r="D195" s="100"/>
      <c r="E195" s="100"/>
      <c r="F195" s="100"/>
      <c r="G195" s="111"/>
      <c r="H195" s="100"/>
      <c r="I195" s="100"/>
      <c r="J195" s="100"/>
      <c r="K195" s="100"/>
      <c r="L195" s="100"/>
      <c r="M195" s="100"/>
      <c r="N195" s="100"/>
      <c r="O195" s="100"/>
      <c r="P195" s="101"/>
      <c r="Q195" s="100"/>
      <c r="R195" s="102"/>
      <c r="T195" s="99"/>
      <c r="U195" s="99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1:43" s="98" customFormat="1" ht="12.75">
      <c r="A196" s="100"/>
      <c r="B196" s="177"/>
      <c r="C196" s="100"/>
      <c r="D196" s="100"/>
      <c r="E196" s="100"/>
      <c r="F196" s="100"/>
      <c r="G196" s="111"/>
      <c r="H196" s="100"/>
      <c r="I196" s="100"/>
      <c r="J196" s="100"/>
      <c r="K196" s="100"/>
      <c r="L196" s="100"/>
      <c r="M196" s="100"/>
      <c r="N196" s="100"/>
      <c r="O196" s="100"/>
      <c r="P196" s="101"/>
      <c r="Q196" s="100"/>
      <c r="R196" s="102"/>
      <c r="T196" s="99"/>
      <c r="U196" s="99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1:43" s="98" customFormat="1" ht="12.75">
      <c r="A197" s="100"/>
      <c r="B197" s="177"/>
      <c r="C197" s="100"/>
      <c r="D197" s="100"/>
      <c r="E197" s="100"/>
      <c r="F197" s="100"/>
      <c r="G197" s="111"/>
      <c r="H197" s="100"/>
      <c r="I197" s="100"/>
      <c r="J197" s="100"/>
      <c r="K197" s="100"/>
      <c r="L197" s="100"/>
      <c r="M197" s="100"/>
      <c r="N197" s="100"/>
      <c r="O197" s="100"/>
      <c r="P197" s="101"/>
      <c r="Q197" s="100"/>
      <c r="R197" s="102"/>
      <c r="T197" s="99"/>
      <c r="U197" s="99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1:43" s="98" customFormat="1" ht="12.75">
      <c r="A198" s="100"/>
      <c r="B198" s="177"/>
      <c r="C198" s="100"/>
      <c r="D198" s="100"/>
      <c r="E198" s="100"/>
      <c r="F198" s="100"/>
      <c r="G198" s="111"/>
      <c r="H198" s="100"/>
      <c r="I198" s="100"/>
      <c r="J198" s="100"/>
      <c r="K198" s="100"/>
      <c r="L198" s="100"/>
      <c r="M198" s="100"/>
      <c r="N198" s="100"/>
      <c r="O198" s="100"/>
      <c r="P198" s="101"/>
      <c r="Q198" s="100"/>
      <c r="R198" s="102"/>
      <c r="T198" s="99"/>
      <c r="U198" s="99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1:43" s="98" customFormat="1" ht="12.75">
      <c r="A199" s="100"/>
      <c r="B199" s="177"/>
      <c r="C199" s="100"/>
      <c r="D199" s="100"/>
      <c r="E199" s="100"/>
      <c r="F199" s="100"/>
      <c r="G199" s="111"/>
      <c r="H199" s="100"/>
      <c r="I199" s="100"/>
      <c r="J199" s="100"/>
      <c r="K199" s="100"/>
      <c r="L199" s="100"/>
      <c r="M199" s="100"/>
      <c r="N199" s="100"/>
      <c r="O199" s="100"/>
      <c r="P199" s="101"/>
      <c r="Q199" s="100"/>
      <c r="R199" s="102"/>
      <c r="T199" s="99"/>
      <c r="U199" s="99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1:43" s="98" customFormat="1" ht="12.75">
      <c r="A200" s="100"/>
      <c r="B200" s="177"/>
      <c r="C200" s="100"/>
      <c r="D200" s="100"/>
      <c r="E200" s="100"/>
      <c r="F200" s="100"/>
      <c r="G200" s="111"/>
      <c r="H200" s="100"/>
      <c r="I200" s="100"/>
      <c r="J200" s="100"/>
      <c r="K200" s="100"/>
      <c r="L200" s="100"/>
      <c r="M200" s="100"/>
      <c r="N200" s="100"/>
      <c r="O200" s="100"/>
      <c r="P200" s="101"/>
      <c r="Q200" s="100"/>
      <c r="R200" s="102"/>
      <c r="T200" s="99"/>
      <c r="U200" s="99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1:43" s="98" customFormat="1" ht="12.75">
      <c r="A201" s="100"/>
      <c r="B201" s="177"/>
      <c r="C201" s="100"/>
      <c r="D201" s="100"/>
      <c r="E201" s="100"/>
      <c r="F201" s="100"/>
      <c r="G201" s="111"/>
      <c r="H201" s="100"/>
      <c r="I201" s="100"/>
      <c r="J201" s="100"/>
      <c r="K201" s="100"/>
      <c r="L201" s="100"/>
      <c r="M201" s="100"/>
      <c r="N201" s="100"/>
      <c r="O201" s="100"/>
      <c r="P201" s="101"/>
      <c r="Q201" s="100"/>
      <c r="R201" s="102"/>
      <c r="T201" s="99"/>
      <c r="U201" s="99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1:43" s="98" customFormat="1" ht="12.75">
      <c r="A202" s="100"/>
      <c r="B202" s="177"/>
      <c r="C202" s="100"/>
      <c r="D202" s="100"/>
      <c r="E202" s="100"/>
      <c r="F202" s="100"/>
      <c r="G202" s="111"/>
      <c r="H202" s="100"/>
      <c r="I202" s="100"/>
      <c r="J202" s="100"/>
      <c r="K202" s="100"/>
      <c r="L202" s="100"/>
      <c r="M202" s="100"/>
      <c r="N202" s="100"/>
      <c r="O202" s="100"/>
      <c r="P202" s="101"/>
      <c r="Q202" s="100"/>
      <c r="R202" s="102"/>
      <c r="T202" s="99"/>
      <c r="U202" s="99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1:43" s="98" customFormat="1" ht="12.75">
      <c r="A203" s="100"/>
      <c r="B203" s="177"/>
      <c r="C203" s="100"/>
      <c r="D203" s="100"/>
      <c r="E203" s="100"/>
      <c r="F203" s="100"/>
      <c r="G203" s="111"/>
      <c r="H203" s="100"/>
      <c r="I203" s="100"/>
      <c r="J203" s="100"/>
      <c r="K203" s="100"/>
      <c r="L203" s="100"/>
      <c r="M203" s="100"/>
      <c r="N203" s="100"/>
      <c r="O203" s="100"/>
      <c r="P203" s="101"/>
      <c r="Q203" s="100"/>
      <c r="R203" s="102"/>
      <c r="T203" s="99"/>
      <c r="U203" s="99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1:43" s="98" customFormat="1" ht="12.75">
      <c r="A204" s="100"/>
      <c r="B204" s="177"/>
      <c r="C204" s="100"/>
      <c r="D204" s="100"/>
      <c r="E204" s="100"/>
      <c r="F204" s="100"/>
      <c r="G204" s="111"/>
      <c r="H204" s="100"/>
      <c r="I204" s="100"/>
      <c r="J204" s="100"/>
      <c r="K204" s="100"/>
      <c r="L204" s="100"/>
      <c r="M204" s="100"/>
      <c r="N204" s="100"/>
      <c r="O204" s="100"/>
      <c r="P204" s="101"/>
      <c r="Q204" s="100"/>
      <c r="R204" s="102"/>
      <c r="T204" s="99"/>
      <c r="U204" s="99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1:43" s="98" customFormat="1" ht="12.75">
      <c r="A205" s="100"/>
      <c r="B205" s="177"/>
      <c r="C205" s="100"/>
      <c r="D205" s="100"/>
      <c r="E205" s="100"/>
      <c r="F205" s="100"/>
      <c r="G205" s="111"/>
      <c r="H205" s="100"/>
      <c r="I205" s="100"/>
      <c r="J205" s="100"/>
      <c r="K205" s="100"/>
      <c r="L205" s="100"/>
      <c r="M205" s="100"/>
      <c r="N205" s="100"/>
      <c r="O205" s="100"/>
      <c r="P205" s="101"/>
      <c r="Q205" s="100"/>
      <c r="R205" s="102"/>
      <c r="T205" s="99"/>
      <c r="U205" s="99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1:43" s="98" customFormat="1" ht="12.75">
      <c r="A206" s="100"/>
      <c r="B206" s="177"/>
      <c r="C206" s="100"/>
      <c r="D206" s="100"/>
      <c r="E206" s="100"/>
      <c r="F206" s="100"/>
      <c r="G206" s="111"/>
      <c r="H206" s="100"/>
      <c r="I206" s="100"/>
      <c r="J206" s="100"/>
      <c r="K206" s="100"/>
      <c r="L206" s="100"/>
      <c r="M206" s="100"/>
      <c r="N206" s="100"/>
      <c r="O206" s="100"/>
      <c r="P206" s="101"/>
      <c r="Q206" s="100"/>
      <c r="R206" s="102"/>
      <c r="T206" s="99"/>
      <c r="U206" s="99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1:43" s="98" customFormat="1" ht="12.75">
      <c r="A207" s="100"/>
      <c r="B207" s="177"/>
      <c r="C207" s="100"/>
      <c r="D207" s="100"/>
      <c r="E207" s="100"/>
      <c r="F207" s="100"/>
      <c r="G207" s="111"/>
      <c r="H207" s="100"/>
      <c r="I207" s="100"/>
      <c r="J207" s="100"/>
      <c r="K207" s="100"/>
      <c r="L207" s="100"/>
      <c r="M207" s="100"/>
      <c r="N207" s="100"/>
      <c r="O207" s="100"/>
      <c r="P207" s="101"/>
      <c r="Q207" s="100"/>
      <c r="R207" s="102"/>
      <c r="T207" s="99"/>
      <c r="U207" s="99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1:43" s="98" customFormat="1" ht="12.75">
      <c r="A208" s="100"/>
      <c r="B208" s="177"/>
      <c r="C208" s="100"/>
      <c r="D208" s="100"/>
      <c r="E208" s="100"/>
      <c r="F208" s="100"/>
      <c r="G208" s="111"/>
      <c r="H208" s="100"/>
      <c r="I208" s="100"/>
      <c r="J208" s="100"/>
      <c r="K208" s="100"/>
      <c r="L208" s="100"/>
      <c r="M208" s="100"/>
      <c r="N208" s="100"/>
      <c r="O208" s="100"/>
      <c r="P208" s="101"/>
      <c r="Q208" s="100"/>
      <c r="R208" s="102"/>
      <c r="T208" s="99"/>
      <c r="U208" s="99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1:43" s="98" customFormat="1" ht="12.75">
      <c r="A209" s="100"/>
      <c r="B209" s="177"/>
      <c r="C209" s="100"/>
      <c r="D209" s="100"/>
      <c r="E209" s="100"/>
      <c r="F209" s="100"/>
      <c r="G209" s="111"/>
      <c r="H209" s="100"/>
      <c r="I209" s="100"/>
      <c r="J209" s="100"/>
      <c r="K209" s="100"/>
      <c r="L209" s="100"/>
      <c r="M209" s="100"/>
      <c r="N209" s="100"/>
      <c r="O209" s="100"/>
      <c r="P209" s="101"/>
      <c r="Q209" s="100"/>
      <c r="R209" s="102"/>
      <c r="T209" s="99"/>
      <c r="U209" s="99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1:43" s="98" customFormat="1" ht="12.75">
      <c r="A210" s="100"/>
      <c r="B210" s="177"/>
      <c r="C210" s="100"/>
      <c r="D210" s="100"/>
      <c r="E210" s="100"/>
      <c r="F210" s="100"/>
      <c r="G210" s="111"/>
      <c r="H210" s="100"/>
      <c r="I210" s="100"/>
      <c r="J210" s="100"/>
      <c r="K210" s="100"/>
      <c r="L210" s="100"/>
      <c r="M210" s="100"/>
      <c r="N210" s="100"/>
      <c r="O210" s="100"/>
      <c r="P210" s="101"/>
      <c r="Q210" s="100"/>
      <c r="R210" s="102"/>
      <c r="T210" s="99"/>
      <c r="U210" s="99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1:43" s="98" customFormat="1" ht="12.75">
      <c r="A211" s="100"/>
      <c r="B211" s="177"/>
      <c r="C211" s="100"/>
      <c r="D211" s="100"/>
      <c r="E211" s="100"/>
      <c r="F211" s="100"/>
      <c r="G211" s="111"/>
      <c r="H211" s="100"/>
      <c r="I211" s="100"/>
      <c r="J211" s="100"/>
      <c r="K211" s="100"/>
      <c r="L211" s="100"/>
      <c r="M211" s="100"/>
      <c r="N211" s="100"/>
      <c r="O211" s="100"/>
      <c r="P211" s="101"/>
      <c r="Q211" s="100"/>
      <c r="R211" s="102"/>
      <c r="T211" s="99"/>
      <c r="U211" s="99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  <row r="212" spans="1:43" s="98" customFormat="1" ht="12.75">
      <c r="A212" s="100"/>
      <c r="B212" s="177"/>
      <c r="C212" s="100"/>
      <c r="D212" s="100"/>
      <c r="E212" s="100"/>
      <c r="F212" s="100"/>
      <c r="G212" s="111"/>
      <c r="H212" s="100"/>
      <c r="I212" s="100"/>
      <c r="J212" s="100"/>
      <c r="K212" s="100"/>
      <c r="L212" s="100"/>
      <c r="M212" s="100"/>
      <c r="N212" s="100"/>
      <c r="O212" s="100"/>
      <c r="P212" s="101"/>
      <c r="Q212" s="100"/>
      <c r="R212" s="102"/>
      <c r="T212" s="99"/>
      <c r="U212" s="99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</row>
    <row r="213" spans="1:43" s="98" customFormat="1" ht="12.75">
      <c r="A213" s="100"/>
      <c r="B213" s="177"/>
      <c r="C213" s="100"/>
      <c r="D213" s="100"/>
      <c r="E213" s="100"/>
      <c r="F213" s="100"/>
      <c r="G213" s="111"/>
      <c r="H213" s="100"/>
      <c r="I213" s="100"/>
      <c r="J213" s="100"/>
      <c r="K213" s="100"/>
      <c r="L213" s="100"/>
      <c r="M213" s="100"/>
      <c r="N213" s="100"/>
      <c r="O213" s="100"/>
      <c r="P213" s="101"/>
      <c r="Q213" s="100"/>
      <c r="R213" s="102"/>
      <c r="T213" s="99"/>
      <c r="U213" s="99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</row>
    <row r="214" spans="1:43" s="98" customFormat="1" ht="12.75">
      <c r="A214" s="100"/>
      <c r="B214" s="177"/>
      <c r="C214" s="100"/>
      <c r="D214" s="100"/>
      <c r="E214" s="100"/>
      <c r="F214" s="100"/>
      <c r="G214" s="111"/>
      <c r="H214" s="100"/>
      <c r="I214" s="100"/>
      <c r="J214" s="100"/>
      <c r="K214" s="100"/>
      <c r="L214" s="100"/>
      <c r="M214" s="100"/>
      <c r="N214" s="100"/>
      <c r="O214" s="100"/>
      <c r="P214" s="101"/>
      <c r="Q214" s="100"/>
      <c r="R214" s="102"/>
      <c r="T214" s="99"/>
      <c r="U214" s="99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</row>
    <row r="215" spans="1:43" s="98" customFormat="1" ht="12.75">
      <c r="A215" s="100"/>
      <c r="B215" s="177"/>
      <c r="C215" s="100"/>
      <c r="D215" s="100"/>
      <c r="E215" s="100"/>
      <c r="F215" s="100"/>
      <c r="G215" s="111"/>
      <c r="H215" s="100"/>
      <c r="I215" s="100"/>
      <c r="J215" s="100"/>
      <c r="K215" s="100"/>
      <c r="L215" s="100"/>
      <c r="M215" s="100"/>
      <c r="N215" s="100"/>
      <c r="O215" s="100"/>
      <c r="P215" s="101"/>
      <c r="Q215" s="100"/>
      <c r="R215" s="102"/>
      <c r="T215" s="99"/>
      <c r="U215" s="99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</row>
    <row r="216" spans="1:43" s="98" customFormat="1" ht="12.75">
      <c r="A216" s="100"/>
      <c r="B216" s="177"/>
      <c r="C216" s="100"/>
      <c r="D216" s="100"/>
      <c r="E216" s="100"/>
      <c r="F216" s="100"/>
      <c r="G216" s="111"/>
      <c r="H216" s="100"/>
      <c r="I216" s="100"/>
      <c r="J216" s="100"/>
      <c r="K216" s="100"/>
      <c r="L216" s="100"/>
      <c r="M216" s="100"/>
      <c r="N216" s="100"/>
      <c r="O216" s="100"/>
      <c r="P216" s="101"/>
      <c r="Q216" s="100"/>
      <c r="R216" s="102"/>
      <c r="T216" s="99"/>
      <c r="U216" s="99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</row>
    <row r="217" spans="1:43" s="98" customFormat="1" ht="12.75">
      <c r="A217" s="100"/>
      <c r="B217" s="177"/>
      <c r="C217" s="100"/>
      <c r="D217" s="100"/>
      <c r="E217" s="100"/>
      <c r="F217" s="100"/>
      <c r="G217" s="111"/>
      <c r="H217" s="100"/>
      <c r="I217" s="100"/>
      <c r="J217" s="100"/>
      <c r="K217" s="100"/>
      <c r="L217" s="100"/>
      <c r="M217" s="100"/>
      <c r="N217" s="100"/>
      <c r="O217" s="100"/>
      <c r="P217" s="101"/>
      <c r="Q217" s="100"/>
      <c r="R217" s="102"/>
      <c r="T217" s="99"/>
      <c r="U217" s="99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</row>
    <row r="218" spans="1:43" s="98" customFormat="1" ht="12.75">
      <c r="A218" s="100"/>
      <c r="B218" s="177"/>
      <c r="C218" s="100"/>
      <c r="D218" s="100"/>
      <c r="E218" s="100"/>
      <c r="F218" s="100"/>
      <c r="G218" s="111"/>
      <c r="H218" s="100"/>
      <c r="I218" s="100"/>
      <c r="J218" s="100"/>
      <c r="K218" s="100"/>
      <c r="L218" s="100"/>
      <c r="M218" s="100"/>
      <c r="N218" s="100"/>
      <c r="O218" s="100"/>
      <c r="P218" s="101"/>
      <c r="Q218" s="100"/>
      <c r="R218" s="102"/>
      <c r="T218" s="99"/>
      <c r="U218" s="99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</row>
    <row r="219" spans="1:43" s="98" customFormat="1" ht="12.75">
      <c r="A219" s="100"/>
      <c r="B219" s="177"/>
      <c r="C219" s="100"/>
      <c r="D219" s="100"/>
      <c r="E219" s="100"/>
      <c r="F219" s="100"/>
      <c r="G219" s="111"/>
      <c r="H219" s="100"/>
      <c r="I219" s="100"/>
      <c r="J219" s="100"/>
      <c r="K219" s="100"/>
      <c r="L219" s="100"/>
      <c r="M219" s="100"/>
      <c r="N219" s="100"/>
      <c r="O219" s="100"/>
      <c r="P219" s="101"/>
      <c r="Q219" s="100"/>
      <c r="R219" s="102"/>
      <c r="T219" s="99"/>
      <c r="U219" s="99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</row>
    <row r="220" spans="1:43" s="98" customFormat="1" ht="12.75">
      <c r="A220" s="100"/>
      <c r="B220" s="177"/>
      <c r="C220" s="100"/>
      <c r="D220" s="100"/>
      <c r="E220" s="100"/>
      <c r="F220" s="100"/>
      <c r="G220" s="111"/>
      <c r="H220" s="100"/>
      <c r="I220" s="100"/>
      <c r="J220" s="100"/>
      <c r="K220" s="100"/>
      <c r="L220" s="100"/>
      <c r="M220" s="100"/>
      <c r="N220" s="100"/>
      <c r="O220" s="100"/>
      <c r="P220" s="101"/>
      <c r="Q220" s="100"/>
      <c r="R220" s="102"/>
      <c r="T220" s="99"/>
      <c r="U220" s="99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</row>
    <row r="221" spans="1:43" s="98" customFormat="1" ht="12.75">
      <c r="A221" s="100"/>
      <c r="B221" s="177"/>
      <c r="C221" s="100"/>
      <c r="D221" s="100"/>
      <c r="E221" s="100"/>
      <c r="F221" s="100"/>
      <c r="G221" s="111"/>
      <c r="H221" s="100"/>
      <c r="I221" s="100"/>
      <c r="J221" s="100"/>
      <c r="K221" s="100"/>
      <c r="L221" s="100"/>
      <c r="M221" s="100"/>
      <c r="N221" s="100"/>
      <c r="O221" s="100"/>
      <c r="P221" s="101"/>
      <c r="Q221" s="100"/>
      <c r="R221" s="102"/>
      <c r="T221" s="99"/>
      <c r="U221" s="99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</row>
    <row r="222" spans="1:43" s="98" customFormat="1" ht="12.75">
      <c r="A222" s="100"/>
      <c r="B222" s="177"/>
      <c r="C222" s="100"/>
      <c r="D222" s="100"/>
      <c r="E222" s="100"/>
      <c r="F222" s="100"/>
      <c r="G222" s="111"/>
      <c r="H222" s="100"/>
      <c r="I222" s="100"/>
      <c r="J222" s="100"/>
      <c r="K222" s="100"/>
      <c r="L222" s="100"/>
      <c r="M222" s="100"/>
      <c r="N222" s="100"/>
      <c r="O222" s="100"/>
      <c r="P222" s="101"/>
      <c r="Q222" s="100"/>
      <c r="R222" s="102"/>
      <c r="T222" s="99"/>
      <c r="U222" s="99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</row>
    <row r="223" spans="1:43" s="98" customFormat="1" ht="12.75">
      <c r="A223" s="100"/>
      <c r="B223" s="177"/>
      <c r="C223" s="100"/>
      <c r="D223" s="100"/>
      <c r="E223" s="100"/>
      <c r="F223" s="100"/>
      <c r="G223" s="111"/>
      <c r="H223" s="100"/>
      <c r="I223" s="100"/>
      <c r="J223" s="100"/>
      <c r="K223" s="100"/>
      <c r="L223" s="100"/>
      <c r="M223" s="100"/>
      <c r="N223" s="100"/>
      <c r="O223" s="100"/>
      <c r="P223" s="101"/>
      <c r="Q223" s="100"/>
      <c r="R223" s="102"/>
      <c r="T223" s="99"/>
      <c r="U223" s="99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</row>
    <row r="224" spans="1:43" s="98" customFormat="1" ht="12.75">
      <c r="A224" s="100"/>
      <c r="B224" s="177"/>
      <c r="C224" s="100"/>
      <c r="D224" s="100"/>
      <c r="E224" s="100"/>
      <c r="F224" s="100"/>
      <c r="G224" s="111"/>
      <c r="H224" s="100"/>
      <c r="I224" s="100"/>
      <c r="J224" s="100"/>
      <c r="K224" s="100"/>
      <c r="L224" s="100"/>
      <c r="M224" s="100"/>
      <c r="N224" s="100"/>
      <c r="O224" s="100"/>
      <c r="P224" s="101"/>
      <c r="Q224" s="100"/>
      <c r="R224" s="102"/>
      <c r="T224" s="99"/>
      <c r="U224" s="99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</row>
    <row r="225" spans="1:43" s="98" customFormat="1" ht="12.75">
      <c r="A225" s="100"/>
      <c r="B225" s="177"/>
      <c r="C225" s="100"/>
      <c r="D225" s="100"/>
      <c r="E225" s="100"/>
      <c r="F225" s="100"/>
      <c r="G225" s="111"/>
      <c r="H225" s="100"/>
      <c r="I225" s="100"/>
      <c r="J225" s="100"/>
      <c r="K225" s="100"/>
      <c r="L225" s="100"/>
      <c r="M225" s="100"/>
      <c r="N225" s="100"/>
      <c r="O225" s="100"/>
      <c r="P225" s="101"/>
      <c r="Q225" s="100"/>
      <c r="R225" s="102"/>
      <c r="T225" s="99"/>
      <c r="U225" s="99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</row>
    <row r="226" spans="1:43" s="98" customFormat="1" ht="12.75">
      <c r="A226" s="100"/>
      <c r="B226" s="177"/>
      <c r="C226" s="100"/>
      <c r="D226" s="100"/>
      <c r="E226" s="100"/>
      <c r="F226" s="100"/>
      <c r="G226" s="111"/>
      <c r="H226" s="100"/>
      <c r="I226" s="100"/>
      <c r="J226" s="100"/>
      <c r="K226" s="100"/>
      <c r="L226" s="100"/>
      <c r="M226" s="100"/>
      <c r="N226" s="100"/>
      <c r="O226" s="100"/>
      <c r="P226" s="101"/>
      <c r="Q226" s="100"/>
      <c r="R226" s="102"/>
      <c r="T226" s="99"/>
      <c r="U226" s="99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</row>
    <row r="227" spans="1:43" s="98" customFormat="1" ht="12.75">
      <c r="A227" s="100"/>
      <c r="B227" s="177"/>
      <c r="C227" s="100"/>
      <c r="D227" s="100"/>
      <c r="E227" s="100"/>
      <c r="F227" s="100"/>
      <c r="G227" s="111"/>
      <c r="H227" s="100"/>
      <c r="I227" s="100"/>
      <c r="J227" s="100"/>
      <c r="K227" s="100"/>
      <c r="L227" s="100"/>
      <c r="M227" s="100"/>
      <c r="N227" s="100"/>
      <c r="O227" s="100"/>
      <c r="P227" s="101"/>
      <c r="Q227" s="100"/>
      <c r="R227" s="102"/>
      <c r="T227" s="99"/>
      <c r="U227" s="99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</row>
    <row r="228" spans="1:43" s="98" customFormat="1" ht="12.75">
      <c r="A228" s="100"/>
      <c r="B228" s="177"/>
      <c r="C228" s="100"/>
      <c r="D228" s="100"/>
      <c r="E228" s="100"/>
      <c r="F228" s="100"/>
      <c r="G228" s="111"/>
      <c r="H228" s="100"/>
      <c r="I228" s="100"/>
      <c r="J228" s="100"/>
      <c r="K228" s="100"/>
      <c r="L228" s="100"/>
      <c r="M228" s="100"/>
      <c r="N228" s="100"/>
      <c r="O228" s="100"/>
      <c r="P228" s="101"/>
      <c r="Q228" s="100"/>
      <c r="R228" s="102"/>
      <c r="T228" s="99"/>
      <c r="U228" s="99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</row>
    <row r="229" spans="1:43" s="98" customFormat="1" ht="12.75">
      <c r="A229" s="100"/>
      <c r="B229" s="177"/>
      <c r="C229" s="100"/>
      <c r="D229" s="100"/>
      <c r="E229" s="100"/>
      <c r="F229" s="100"/>
      <c r="G229" s="111"/>
      <c r="H229" s="100"/>
      <c r="I229" s="100"/>
      <c r="J229" s="100"/>
      <c r="K229" s="100"/>
      <c r="L229" s="100"/>
      <c r="M229" s="100"/>
      <c r="N229" s="100"/>
      <c r="O229" s="100"/>
      <c r="P229" s="101"/>
      <c r="Q229" s="100"/>
      <c r="R229" s="102"/>
      <c r="T229" s="99"/>
      <c r="U229" s="99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</row>
    <row r="230" spans="1:43" s="98" customFormat="1" ht="12.75">
      <c r="A230" s="100"/>
      <c r="B230" s="177"/>
      <c r="C230" s="100"/>
      <c r="D230" s="100"/>
      <c r="E230" s="100"/>
      <c r="F230" s="100"/>
      <c r="G230" s="111"/>
      <c r="H230" s="100"/>
      <c r="I230" s="100"/>
      <c r="J230" s="100"/>
      <c r="K230" s="100"/>
      <c r="L230" s="100"/>
      <c r="M230" s="100"/>
      <c r="N230" s="100"/>
      <c r="O230" s="100"/>
      <c r="P230" s="101"/>
      <c r="Q230" s="100"/>
      <c r="R230" s="102"/>
      <c r="T230" s="99"/>
      <c r="U230" s="99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</row>
    <row r="231" spans="1:43" s="98" customFormat="1" ht="12.75">
      <c r="A231" s="100"/>
      <c r="B231" s="177"/>
      <c r="C231" s="100"/>
      <c r="D231" s="100"/>
      <c r="E231" s="100"/>
      <c r="F231" s="100"/>
      <c r="G231" s="111"/>
      <c r="H231" s="100"/>
      <c r="I231" s="100"/>
      <c r="J231" s="100"/>
      <c r="K231" s="100"/>
      <c r="L231" s="100"/>
      <c r="M231" s="100"/>
      <c r="N231" s="100"/>
      <c r="O231" s="100"/>
      <c r="P231" s="101"/>
      <c r="Q231" s="100"/>
      <c r="R231" s="102"/>
      <c r="T231" s="99"/>
      <c r="U231" s="99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</row>
    <row r="232" spans="1:43" s="98" customFormat="1" ht="12.75">
      <c r="A232" s="100"/>
      <c r="B232" s="177"/>
      <c r="C232" s="100"/>
      <c r="D232" s="100"/>
      <c r="E232" s="100"/>
      <c r="F232" s="100"/>
      <c r="G232" s="111"/>
      <c r="H232" s="100"/>
      <c r="I232" s="100"/>
      <c r="J232" s="100"/>
      <c r="K232" s="100"/>
      <c r="L232" s="100"/>
      <c r="M232" s="100"/>
      <c r="N232" s="100"/>
      <c r="O232" s="100"/>
      <c r="P232" s="101"/>
      <c r="Q232" s="100"/>
      <c r="R232" s="102"/>
      <c r="T232" s="99"/>
      <c r="U232" s="99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</row>
    <row r="233" spans="1:43" s="98" customFormat="1" ht="12.75">
      <c r="A233" s="100"/>
      <c r="B233" s="177"/>
      <c r="C233" s="100"/>
      <c r="D233" s="100"/>
      <c r="E233" s="100"/>
      <c r="F233" s="100"/>
      <c r="G233" s="111"/>
      <c r="H233" s="100"/>
      <c r="I233" s="100"/>
      <c r="J233" s="100"/>
      <c r="K233" s="100"/>
      <c r="L233" s="100"/>
      <c r="M233" s="100"/>
      <c r="N233" s="100"/>
      <c r="O233" s="100"/>
      <c r="P233" s="101"/>
      <c r="Q233" s="100"/>
      <c r="R233" s="102"/>
      <c r="T233" s="99"/>
      <c r="U233" s="99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</row>
    <row r="234" spans="1:43" s="98" customFormat="1" ht="12.75">
      <c r="A234" s="100"/>
      <c r="B234" s="177"/>
      <c r="C234" s="100"/>
      <c r="D234" s="100"/>
      <c r="E234" s="100"/>
      <c r="F234" s="100"/>
      <c r="G234" s="111"/>
      <c r="H234" s="100"/>
      <c r="I234" s="100"/>
      <c r="J234" s="100"/>
      <c r="K234" s="100"/>
      <c r="L234" s="100"/>
      <c r="M234" s="100"/>
      <c r="N234" s="100"/>
      <c r="O234" s="100"/>
      <c r="P234" s="101"/>
      <c r="Q234" s="100"/>
      <c r="R234" s="102"/>
      <c r="T234" s="99"/>
      <c r="U234" s="99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</row>
    <row r="235" spans="1:43" s="98" customFormat="1" ht="12.75">
      <c r="A235" s="100"/>
      <c r="B235" s="177"/>
      <c r="C235" s="100"/>
      <c r="D235" s="100"/>
      <c r="E235" s="100"/>
      <c r="F235" s="100"/>
      <c r="G235" s="111"/>
      <c r="H235" s="100"/>
      <c r="I235" s="100"/>
      <c r="J235" s="100"/>
      <c r="K235" s="100"/>
      <c r="L235" s="100"/>
      <c r="M235" s="100"/>
      <c r="N235" s="100"/>
      <c r="O235" s="100"/>
      <c r="P235" s="101"/>
      <c r="Q235" s="100"/>
      <c r="R235" s="102"/>
      <c r="T235" s="99"/>
      <c r="U235" s="99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</row>
    <row r="236" spans="1:43" s="98" customFormat="1" ht="12.75">
      <c r="A236" s="100"/>
      <c r="B236" s="177"/>
      <c r="C236" s="100"/>
      <c r="D236" s="100"/>
      <c r="E236" s="100"/>
      <c r="F236" s="100"/>
      <c r="G236" s="111"/>
      <c r="H236" s="100"/>
      <c r="I236" s="100"/>
      <c r="J236" s="100"/>
      <c r="K236" s="100"/>
      <c r="L236" s="100"/>
      <c r="M236" s="100"/>
      <c r="N236" s="100"/>
      <c r="O236" s="100"/>
      <c r="P236" s="101"/>
      <c r="Q236" s="100"/>
      <c r="R236" s="102"/>
      <c r="T236" s="99"/>
      <c r="U236" s="99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</row>
    <row r="237" spans="1:43" s="98" customFormat="1" ht="12.75">
      <c r="A237" s="100"/>
      <c r="B237" s="177"/>
      <c r="C237" s="100"/>
      <c r="D237" s="100"/>
      <c r="E237" s="100"/>
      <c r="F237" s="100"/>
      <c r="G237" s="111"/>
      <c r="H237" s="100"/>
      <c r="I237" s="100"/>
      <c r="J237" s="100"/>
      <c r="K237" s="100"/>
      <c r="L237" s="100"/>
      <c r="M237" s="100"/>
      <c r="N237" s="100"/>
      <c r="O237" s="100"/>
      <c r="P237" s="101"/>
      <c r="Q237" s="100"/>
      <c r="R237" s="102"/>
      <c r="T237" s="99"/>
      <c r="U237" s="99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</row>
    <row r="238" spans="1:43" s="98" customFormat="1" ht="12.75">
      <c r="A238" s="100"/>
      <c r="B238" s="177"/>
      <c r="C238" s="100"/>
      <c r="D238" s="100"/>
      <c r="E238" s="100"/>
      <c r="F238" s="100"/>
      <c r="G238" s="111"/>
      <c r="H238" s="100"/>
      <c r="I238" s="100"/>
      <c r="J238" s="100"/>
      <c r="K238" s="100"/>
      <c r="L238" s="100"/>
      <c r="M238" s="100"/>
      <c r="N238" s="100"/>
      <c r="O238" s="100"/>
      <c r="P238" s="101"/>
      <c r="Q238" s="100"/>
      <c r="R238" s="102"/>
      <c r="T238" s="99"/>
      <c r="U238" s="99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</row>
    <row r="239" spans="1:43" s="98" customFormat="1" ht="12.75">
      <c r="A239" s="100"/>
      <c r="B239" s="177"/>
      <c r="C239" s="100"/>
      <c r="D239" s="100"/>
      <c r="E239" s="100"/>
      <c r="F239" s="100"/>
      <c r="G239" s="111"/>
      <c r="H239" s="100"/>
      <c r="I239" s="100"/>
      <c r="J239" s="100"/>
      <c r="K239" s="100"/>
      <c r="L239" s="100"/>
      <c r="M239" s="100"/>
      <c r="N239" s="100"/>
      <c r="O239" s="100"/>
      <c r="P239" s="101"/>
      <c r="Q239" s="100"/>
      <c r="R239" s="102"/>
      <c r="T239" s="99"/>
      <c r="U239" s="99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</row>
    <row r="240" spans="1:43" s="98" customFormat="1" ht="12.75">
      <c r="A240" s="100"/>
      <c r="B240" s="177"/>
      <c r="C240" s="100"/>
      <c r="D240" s="100"/>
      <c r="E240" s="100"/>
      <c r="F240" s="100"/>
      <c r="G240" s="111"/>
      <c r="H240" s="100"/>
      <c r="I240" s="100"/>
      <c r="J240" s="100"/>
      <c r="K240" s="100"/>
      <c r="L240" s="100"/>
      <c r="M240" s="100"/>
      <c r="N240" s="100"/>
      <c r="O240" s="100"/>
      <c r="P240" s="101"/>
      <c r="Q240" s="100"/>
      <c r="R240" s="102"/>
      <c r="T240" s="99"/>
      <c r="U240" s="99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</row>
    <row r="241" spans="1:43" s="98" customFormat="1" ht="12.75">
      <c r="A241" s="100"/>
      <c r="B241" s="177"/>
      <c r="C241" s="100"/>
      <c r="D241" s="100"/>
      <c r="E241" s="100"/>
      <c r="F241" s="100"/>
      <c r="G241" s="111"/>
      <c r="H241" s="100"/>
      <c r="I241" s="100"/>
      <c r="J241" s="100"/>
      <c r="K241" s="100"/>
      <c r="L241" s="100"/>
      <c r="M241" s="100"/>
      <c r="N241" s="100"/>
      <c r="O241" s="100"/>
      <c r="P241" s="101"/>
      <c r="Q241" s="100"/>
      <c r="R241" s="102"/>
      <c r="T241" s="99"/>
      <c r="U241" s="99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</row>
    <row r="242" spans="1:43" s="98" customFormat="1" ht="12.75">
      <c r="A242" s="100"/>
      <c r="B242" s="177"/>
      <c r="C242" s="100"/>
      <c r="D242" s="100"/>
      <c r="E242" s="100"/>
      <c r="F242" s="100"/>
      <c r="G242" s="111"/>
      <c r="H242" s="100"/>
      <c r="I242" s="100"/>
      <c r="J242" s="100"/>
      <c r="K242" s="100"/>
      <c r="L242" s="100"/>
      <c r="M242" s="100"/>
      <c r="N242" s="100"/>
      <c r="O242" s="100"/>
      <c r="P242" s="101"/>
      <c r="Q242" s="100"/>
      <c r="R242" s="102"/>
      <c r="T242" s="99"/>
      <c r="U242" s="99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</row>
    <row r="243" spans="1:43" s="98" customFormat="1" ht="12.75">
      <c r="A243" s="100"/>
      <c r="B243" s="177"/>
      <c r="C243" s="100"/>
      <c r="D243" s="100"/>
      <c r="E243" s="100"/>
      <c r="F243" s="100"/>
      <c r="G243" s="111"/>
      <c r="H243" s="100"/>
      <c r="I243" s="100"/>
      <c r="J243" s="100"/>
      <c r="K243" s="100"/>
      <c r="L243" s="100"/>
      <c r="M243" s="100"/>
      <c r="N243" s="100"/>
      <c r="O243" s="100"/>
      <c r="P243" s="101"/>
      <c r="Q243" s="100"/>
      <c r="R243" s="102"/>
      <c r="T243" s="99"/>
      <c r="U243" s="99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</row>
    <row r="244" spans="1:43" s="98" customFormat="1" ht="12.75">
      <c r="A244" s="100"/>
      <c r="B244" s="177"/>
      <c r="C244" s="100"/>
      <c r="D244" s="100"/>
      <c r="E244" s="100"/>
      <c r="F244" s="100"/>
      <c r="G244" s="111"/>
      <c r="H244" s="100"/>
      <c r="I244" s="100"/>
      <c r="J244" s="100"/>
      <c r="K244" s="100"/>
      <c r="L244" s="100"/>
      <c r="M244" s="100"/>
      <c r="N244" s="100"/>
      <c r="O244" s="100"/>
      <c r="P244" s="101"/>
      <c r="Q244" s="100"/>
      <c r="R244" s="102"/>
      <c r="T244" s="99"/>
      <c r="U244" s="99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</row>
    <row r="245" spans="1:43" s="98" customFormat="1" ht="12.75">
      <c r="A245" s="100"/>
      <c r="B245" s="177"/>
      <c r="C245" s="100"/>
      <c r="D245" s="100"/>
      <c r="E245" s="100"/>
      <c r="F245" s="100"/>
      <c r="G245" s="111"/>
      <c r="H245" s="100"/>
      <c r="I245" s="100"/>
      <c r="J245" s="100"/>
      <c r="K245" s="100"/>
      <c r="L245" s="100"/>
      <c r="M245" s="100"/>
      <c r="N245" s="100"/>
      <c r="O245" s="100"/>
      <c r="P245" s="101"/>
      <c r="Q245" s="100"/>
      <c r="R245" s="102"/>
      <c r="T245" s="99"/>
      <c r="U245" s="99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</row>
    <row r="246" spans="1:43" s="98" customFormat="1" ht="12.75">
      <c r="A246" s="100"/>
      <c r="B246" s="177"/>
      <c r="C246" s="100"/>
      <c r="D246" s="100"/>
      <c r="E246" s="100"/>
      <c r="F246" s="100"/>
      <c r="G246" s="111"/>
      <c r="H246" s="100"/>
      <c r="I246" s="100"/>
      <c r="J246" s="100"/>
      <c r="K246" s="100"/>
      <c r="L246" s="100"/>
      <c r="M246" s="100"/>
      <c r="N246" s="100"/>
      <c r="O246" s="100"/>
      <c r="P246" s="101"/>
      <c r="Q246" s="100"/>
      <c r="R246" s="102"/>
      <c r="T246" s="99"/>
      <c r="U246" s="99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</row>
    <row r="247" spans="1:43" s="98" customFormat="1" ht="12.75">
      <c r="A247" s="100"/>
      <c r="B247" s="177"/>
      <c r="C247" s="100"/>
      <c r="D247" s="100"/>
      <c r="E247" s="100"/>
      <c r="F247" s="100"/>
      <c r="G247" s="111"/>
      <c r="H247" s="100"/>
      <c r="I247" s="100"/>
      <c r="J247" s="100"/>
      <c r="K247" s="100"/>
      <c r="L247" s="100"/>
      <c r="M247" s="100"/>
      <c r="N247" s="100"/>
      <c r="O247" s="100"/>
      <c r="P247" s="101"/>
      <c r="Q247" s="100"/>
      <c r="R247" s="102"/>
      <c r="T247" s="99"/>
      <c r="U247" s="99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</row>
    <row r="248" spans="1:43" s="98" customFormat="1" ht="12.75">
      <c r="A248" s="100"/>
      <c r="B248" s="177"/>
      <c r="C248" s="100"/>
      <c r="D248" s="100"/>
      <c r="E248" s="100"/>
      <c r="F248" s="100"/>
      <c r="G248" s="111"/>
      <c r="H248" s="100"/>
      <c r="I248" s="100"/>
      <c r="J248" s="100"/>
      <c r="K248" s="100"/>
      <c r="L248" s="100"/>
      <c r="M248" s="100"/>
      <c r="N248" s="100"/>
      <c r="O248" s="100"/>
      <c r="P248" s="101"/>
      <c r="Q248" s="100"/>
      <c r="R248" s="102"/>
      <c r="T248" s="99"/>
      <c r="U248" s="99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</row>
    <row r="249" spans="1:43" s="98" customFormat="1" ht="12.75">
      <c r="A249" s="100"/>
      <c r="B249" s="177"/>
      <c r="C249" s="100"/>
      <c r="D249" s="100"/>
      <c r="E249" s="100"/>
      <c r="F249" s="100"/>
      <c r="G249" s="111"/>
      <c r="H249" s="100"/>
      <c r="I249" s="100"/>
      <c r="J249" s="100"/>
      <c r="K249" s="100"/>
      <c r="L249" s="100"/>
      <c r="M249" s="100"/>
      <c r="N249" s="100"/>
      <c r="O249" s="100"/>
      <c r="P249" s="101"/>
      <c r="Q249" s="100"/>
      <c r="R249" s="102"/>
      <c r="T249" s="99"/>
      <c r="U249" s="99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</row>
    <row r="250" spans="1:43" s="98" customFormat="1" ht="12.75">
      <c r="A250" s="100"/>
      <c r="B250" s="177"/>
      <c r="C250" s="100"/>
      <c r="D250" s="100"/>
      <c r="E250" s="100"/>
      <c r="F250" s="100"/>
      <c r="G250" s="111"/>
      <c r="H250" s="100"/>
      <c r="I250" s="100"/>
      <c r="J250" s="100"/>
      <c r="K250" s="100"/>
      <c r="L250" s="100"/>
      <c r="M250" s="100"/>
      <c r="N250" s="100"/>
      <c r="O250" s="100"/>
      <c r="P250" s="101"/>
      <c r="Q250" s="100"/>
      <c r="R250" s="102"/>
      <c r="T250" s="99"/>
      <c r="U250" s="99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</row>
    <row r="251" spans="1:43" s="98" customFormat="1" ht="12.75">
      <c r="A251" s="100"/>
      <c r="B251" s="177"/>
      <c r="C251" s="100"/>
      <c r="D251" s="100"/>
      <c r="E251" s="100"/>
      <c r="F251" s="100"/>
      <c r="G251" s="111"/>
      <c r="H251" s="100"/>
      <c r="I251" s="100"/>
      <c r="J251" s="100"/>
      <c r="K251" s="100"/>
      <c r="L251" s="100"/>
      <c r="M251" s="100"/>
      <c r="N251" s="100"/>
      <c r="O251" s="100"/>
      <c r="P251" s="101"/>
      <c r="Q251" s="100"/>
      <c r="R251" s="102"/>
      <c r="T251" s="99"/>
      <c r="U251" s="99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</row>
    <row r="252" spans="1:43" s="98" customFormat="1" ht="12.75">
      <c r="A252" s="100"/>
      <c r="B252" s="177"/>
      <c r="C252" s="100"/>
      <c r="D252" s="100"/>
      <c r="E252" s="100"/>
      <c r="F252" s="100"/>
      <c r="G252" s="111"/>
      <c r="H252" s="100"/>
      <c r="I252" s="100"/>
      <c r="J252" s="100"/>
      <c r="K252" s="100"/>
      <c r="L252" s="100"/>
      <c r="M252" s="100"/>
      <c r="N252" s="100"/>
      <c r="O252" s="100"/>
      <c r="P252" s="101"/>
      <c r="Q252" s="100"/>
      <c r="R252" s="102"/>
      <c r="T252" s="99"/>
      <c r="U252" s="99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</row>
    <row r="253" spans="1:43" s="98" customFormat="1" ht="12.75">
      <c r="A253" s="100"/>
      <c r="B253" s="177"/>
      <c r="C253" s="100"/>
      <c r="D253" s="100"/>
      <c r="E253" s="100"/>
      <c r="F253" s="100"/>
      <c r="G253" s="111"/>
      <c r="H253" s="100"/>
      <c r="I253" s="100"/>
      <c r="J253" s="100"/>
      <c r="K253" s="100"/>
      <c r="L253" s="100"/>
      <c r="M253" s="100"/>
      <c r="N253" s="100"/>
      <c r="O253" s="100"/>
      <c r="P253" s="101"/>
      <c r="Q253" s="100"/>
      <c r="R253" s="102"/>
      <c r="T253" s="99"/>
      <c r="U253" s="99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</row>
    <row r="254" spans="1:43" s="98" customFormat="1" ht="12.75">
      <c r="A254" s="100"/>
      <c r="B254" s="177"/>
      <c r="C254" s="100"/>
      <c r="D254" s="100"/>
      <c r="E254" s="100"/>
      <c r="F254" s="100"/>
      <c r="G254" s="111"/>
      <c r="H254" s="100"/>
      <c r="I254" s="100"/>
      <c r="J254" s="100"/>
      <c r="K254" s="100"/>
      <c r="L254" s="100"/>
      <c r="M254" s="100"/>
      <c r="N254" s="100"/>
      <c r="O254" s="100"/>
      <c r="P254" s="101"/>
      <c r="Q254" s="100"/>
      <c r="R254" s="102"/>
      <c r="T254" s="99"/>
      <c r="U254" s="99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</row>
    <row r="255" spans="1:43" s="98" customFormat="1" ht="12.75">
      <c r="A255" s="100"/>
      <c r="B255" s="177"/>
      <c r="C255" s="100"/>
      <c r="D255" s="100"/>
      <c r="E255" s="100"/>
      <c r="F255" s="100"/>
      <c r="G255" s="111"/>
      <c r="H255" s="100"/>
      <c r="I255" s="100"/>
      <c r="J255" s="100"/>
      <c r="K255" s="100"/>
      <c r="L255" s="100"/>
      <c r="M255" s="100"/>
      <c r="N255" s="100"/>
      <c r="O255" s="100"/>
      <c r="P255" s="101"/>
      <c r="Q255" s="100"/>
      <c r="R255" s="102"/>
      <c r="T255" s="99"/>
      <c r="U255" s="99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</row>
    <row r="256" spans="1:43" s="98" customFormat="1" ht="12.75">
      <c r="A256" s="100"/>
      <c r="B256" s="177"/>
      <c r="C256" s="100"/>
      <c r="D256" s="100"/>
      <c r="E256" s="100"/>
      <c r="F256" s="100"/>
      <c r="G256" s="111"/>
      <c r="H256" s="100"/>
      <c r="I256" s="100"/>
      <c r="J256" s="100"/>
      <c r="K256" s="100"/>
      <c r="L256" s="100"/>
      <c r="M256" s="100"/>
      <c r="N256" s="100"/>
      <c r="O256" s="100"/>
      <c r="P256" s="101"/>
      <c r="Q256" s="100"/>
      <c r="R256" s="102"/>
      <c r="T256" s="99"/>
      <c r="U256" s="99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</row>
    <row r="257" spans="1:43" s="98" customFormat="1" ht="12.75">
      <c r="A257" s="100"/>
      <c r="B257" s="177"/>
      <c r="C257" s="100"/>
      <c r="D257" s="100"/>
      <c r="E257" s="100"/>
      <c r="F257" s="100"/>
      <c r="G257" s="111"/>
      <c r="H257" s="100"/>
      <c r="I257" s="100"/>
      <c r="J257" s="100"/>
      <c r="K257" s="100"/>
      <c r="L257" s="100"/>
      <c r="M257" s="100"/>
      <c r="N257" s="100"/>
      <c r="O257" s="100"/>
      <c r="P257" s="101"/>
      <c r="Q257" s="100"/>
      <c r="R257" s="102"/>
      <c r="T257" s="99"/>
      <c r="U257" s="99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</row>
    <row r="258" spans="1:43" s="98" customFormat="1" ht="12.75">
      <c r="A258" s="100"/>
      <c r="B258" s="177"/>
      <c r="C258" s="100"/>
      <c r="D258" s="100"/>
      <c r="E258" s="100"/>
      <c r="F258" s="100"/>
      <c r="G258" s="111"/>
      <c r="H258" s="100"/>
      <c r="I258" s="100"/>
      <c r="J258" s="100"/>
      <c r="K258" s="100"/>
      <c r="L258" s="100"/>
      <c r="M258" s="100"/>
      <c r="N258" s="100"/>
      <c r="O258" s="100"/>
      <c r="P258" s="101"/>
      <c r="Q258" s="100"/>
      <c r="R258" s="102"/>
      <c r="T258" s="99"/>
      <c r="U258" s="99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</row>
    <row r="259" spans="1:43" s="98" customFormat="1" ht="12.75">
      <c r="A259" s="100"/>
      <c r="B259" s="177"/>
      <c r="C259" s="100"/>
      <c r="D259" s="100"/>
      <c r="E259" s="100"/>
      <c r="F259" s="100"/>
      <c r="G259" s="111"/>
      <c r="H259" s="100"/>
      <c r="I259" s="100"/>
      <c r="J259" s="100"/>
      <c r="K259" s="100"/>
      <c r="L259" s="100"/>
      <c r="M259" s="100"/>
      <c r="N259" s="100"/>
      <c r="O259" s="100"/>
      <c r="P259" s="101"/>
      <c r="Q259" s="100"/>
      <c r="R259" s="102"/>
      <c r="T259" s="99"/>
      <c r="U259" s="99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</row>
    <row r="260" spans="1:43" s="98" customFormat="1" ht="12.75">
      <c r="A260" s="100"/>
      <c r="B260" s="177"/>
      <c r="C260" s="100"/>
      <c r="D260" s="100"/>
      <c r="E260" s="100"/>
      <c r="F260" s="100"/>
      <c r="G260" s="111"/>
      <c r="H260" s="100"/>
      <c r="I260" s="100"/>
      <c r="J260" s="100"/>
      <c r="K260" s="100"/>
      <c r="L260" s="100"/>
      <c r="M260" s="100"/>
      <c r="N260" s="100"/>
      <c r="O260" s="100"/>
      <c r="P260" s="101"/>
      <c r="Q260" s="100"/>
      <c r="R260" s="102"/>
      <c r="T260" s="99"/>
      <c r="U260" s="99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</row>
    <row r="261" spans="1:43" s="98" customFormat="1" ht="12.75">
      <c r="A261" s="100"/>
      <c r="B261" s="177"/>
      <c r="C261" s="100"/>
      <c r="D261" s="100"/>
      <c r="E261" s="100"/>
      <c r="F261" s="100"/>
      <c r="G261" s="111"/>
      <c r="H261" s="100"/>
      <c r="I261" s="100"/>
      <c r="J261" s="100"/>
      <c r="K261" s="100"/>
      <c r="L261" s="100"/>
      <c r="M261" s="100"/>
      <c r="N261" s="100"/>
      <c r="O261" s="100"/>
      <c r="P261" s="101"/>
      <c r="Q261" s="100"/>
      <c r="R261" s="102"/>
      <c r="T261" s="99"/>
      <c r="U261" s="99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</row>
    <row r="262" spans="1:43" s="98" customFormat="1" ht="12.75">
      <c r="A262" s="100"/>
      <c r="B262" s="177"/>
      <c r="C262" s="100"/>
      <c r="D262" s="100"/>
      <c r="E262" s="100"/>
      <c r="F262" s="100"/>
      <c r="G262" s="111"/>
      <c r="H262" s="100"/>
      <c r="I262" s="100"/>
      <c r="J262" s="100"/>
      <c r="K262" s="100"/>
      <c r="L262" s="100"/>
      <c r="M262" s="100"/>
      <c r="N262" s="100"/>
      <c r="O262" s="100"/>
      <c r="P262" s="101"/>
      <c r="Q262" s="100"/>
      <c r="R262" s="102"/>
      <c r="T262" s="99"/>
      <c r="U262" s="99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</row>
    <row r="263" spans="1:43" s="98" customFormat="1" ht="12.75">
      <c r="A263" s="100"/>
      <c r="B263" s="177"/>
      <c r="C263" s="100"/>
      <c r="D263" s="100"/>
      <c r="E263" s="100"/>
      <c r="F263" s="100"/>
      <c r="G263" s="111"/>
      <c r="H263" s="100"/>
      <c r="I263" s="100"/>
      <c r="J263" s="100"/>
      <c r="K263" s="100"/>
      <c r="L263" s="100"/>
      <c r="M263" s="100"/>
      <c r="N263" s="100"/>
      <c r="O263" s="100"/>
      <c r="P263" s="101"/>
      <c r="Q263" s="100"/>
      <c r="R263" s="102"/>
      <c r="T263" s="99"/>
      <c r="U263" s="99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</row>
    <row r="264" spans="1:43" s="98" customFormat="1" ht="12.75">
      <c r="A264" s="100"/>
      <c r="B264" s="177"/>
      <c r="C264" s="100"/>
      <c r="D264" s="100"/>
      <c r="E264" s="100"/>
      <c r="F264" s="100"/>
      <c r="G264" s="111"/>
      <c r="H264" s="100"/>
      <c r="I264" s="100"/>
      <c r="J264" s="100"/>
      <c r="K264" s="100"/>
      <c r="L264" s="100"/>
      <c r="M264" s="100"/>
      <c r="N264" s="100"/>
      <c r="O264" s="100"/>
      <c r="P264" s="101"/>
      <c r="Q264" s="100"/>
      <c r="R264" s="102"/>
      <c r="T264" s="99"/>
      <c r="U264" s="99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</row>
    <row r="265" spans="1:43" s="98" customFormat="1" ht="12.75">
      <c r="A265" s="100"/>
      <c r="B265" s="177"/>
      <c r="C265" s="100"/>
      <c r="D265" s="100"/>
      <c r="E265" s="100"/>
      <c r="F265" s="100"/>
      <c r="G265" s="111"/>
      <c r="H265" s="100"/>
      <c r="I265" s="100"/>
      <c r="J265" s="100"/>
      <c r="K265" s="100"/>
      <c r="L265" s="100"/>
      <c r="M265" s="100"/>
      <c r="N265" s="100"/>
      <c r="O265" s="100"/>
      <c r="P265" s="101"/>
      <c r="Q265" s="100"/>
      <c r="R265" s="102"/>
      <c r="T265" s="99"/>
      <c r="U265" s="99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</row>
    <row r="266" spans="1:43" s="98" customFormat="1" ht="12.75">
      <c r="A266" s="100"/>
      <c r="B266" s="177"/>
      <c r="C266" s="100"/>
      <c r="D266" s="100"/>
      <c r="E266" s="100"/>
      <c r="F266" s="100"/>
      <c r="G266" s="111"/>
      <c r="H266" s="100"/>
      <c r="I266" s="100"/>
      <c r="J266" s="100"/>
      <c r="K266" s="100"/>
      <c r="L266" s="100"/>
      <c r="M266" s="100"/>
      <c r="N266" s="100"/>
      <c r="O266" s="100"/>
      <c r="P266" s="101"/>
      <c r="Q266" s="100"/>
      <c r="R266" s="102"/>
      <c r="T266" s="99"/>
      <c r="U266" s="99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</row>
    <row r="267" spans="1:43" s="98" customFormat="1" ht="12.75">
      <c r="A267" s="100"/>
      <c r="B267" s="177"/>
      <c r="C267" s="100"/>
      <c r="D267" s="100"/>
      <c r="E267" s="100"/>
      <c r="F267" s="100"/>
      <c r="G267" s="111"/>
      <c r="H267" s="100"/>
      <c r="I267" s="100"/>
      <c r="J267" s="100"/>
      <c r="K267" s="100"/>
      <c r="L267" s="100"/>
      <c r="M267" s="100"/>
      <c r="N267" s="100"/>
      <c r="O267" s="100"/>
      <c r="P267" s="101"/>
      <c r="Q267" s="100"/>
      <c r="R267" s="102"/>
      <c r="T267" s="99"/>
      <c r="U267" s="99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</row>
    <row r="268" spans="1:43" s="98" customFormat="1" ht="12.75">
      <c r="A268" s="100"/>
      <c r="B268" s="177"/>
      <c r="C268" s="100"/>
      <c r="D268" s="100"/>
      <c r="E268" s="100"/>
      <c r="F268" s="100"/>
      <c r="G268" s="111"/>
      <c r="H268" s="100"/>
      <c r="I268" s="100"/>
      <c r="J268" s="100"/>
      <c r="K268" s="100"/>
      <c r="L268" s="100"/>
      <c r="M268" s="100"/>
      <c r="N268" s="100"/>
      <c r="O268" s="100"/>
      <c r="P268" s="101"/>
      <c r="Q268" s="100"/>
      <c r="R268" s="102"/>
      <c r="T268" s="99"/>
      <c r="U268" s="99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</row>
    <row r="269" spans="1:43" s="98" customFormat="1" ht="12.75">
      <c r="A269" s="100"/>
      <c r="B269" s="177"/>
      <c r="C269" s="100"/>
      <c r="D269" s="100"/>
      <c r="E269" s="100"/>
      <c r="F269" s="100"/>
      <c r="G269" s="111"/>
      <c r="H269" s="100"/>
      <c r="I269" s="100"/>
      <c r="J269" s="100"/>
      <c r="K269" s="100"/>
      <c r="L269" s="100"/>
      <c r="M269" s="100"/>
      <c r="N269" s="100"/>
      <c r="O269" s="100"/>
      <c r="P269" s="101"/>
      <c r="Q269" s="100"/>
      <c r="R269" s="102"/>
      <c r="T269" s="99"/>
      <c r="U269" s="99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</row>
    <row r="270" spans="1:43" s="98" customFormat="1" ht="12.75">
      <c r="A270" s="100"/>
      <c r="B270" s="177"/>
      <c r="C270" s="100"/>
      <c r="D270" s="100"/>
      <c r="E270" s="100"/>
      <c r="F270" s="100"/>
      <c r="G270" s="111"/>
      <c r="H270" s="100"/>
      <c r="I270" s="100"/>
      <c r="J270" s="100"/>
      <c r="K270" s="100"/>
      <c r="L270" s="100"/>
      <c r="M270" s="100"/>
      <c r="N270" s="100"/>
      <c r="O270" s="100"/>
      <c r="P270" s="101"/>
      <c r="Q270" s="100"/>
      <c r="R270" s="102"/>
      <c r="T270" s="99"/>
      <c r="U270" s="99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</row>
    <row r="271" spans="1:43" s="98" customFormat="1" ht="12.75">
      <c r="A271" s="100"/>
      <c r="B271" s="177"/>
      <c r="C271" s="100"/>
      <c r="D271" s="100"/>
      <c r="E271" s="100"/>
      <c r="F271" s="100"/>
      <c r="G271" s="111"/>
      <c r="H271" s="100"/>
      <c r="I271" s="100"/>
      <c r="J271" s="100"/>
      <c r="K271" s="100"/>
      <c r="L271" s="100"/>
      <c r="M271" s="100"/>
      <c r="N271" s="100"/>
      <c r="O271" s="100"/>
      <c r="P271" s="101"/>
      <c r="Q271" s="100"/>
      <c r="R271" s="102"/>
      <c r="T271" s="99"/>
      <c r="U271" s="99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</row>
    <row r="272" spans="1:43" s="98" customFormat="1" ht="12.75">
      <c r="A272" s="100"/>
      <c r="B272" s="177"/>
      <c r="C272" s="100"/>
      <c r="D272" s="100"/>
      <c r="E272" s="100"/>
      <c r="F272" s="100"/>
      <c r="G272" s="111"/>
      <c r="H272" s="100"/>
      <c r="I272" s="100"/>
      <c r="J272" s="100"/>
      <c r="K272" s="100"/>
      <c r="L272" s="100"/>
      <c r="M272" s="100"/>
      <c r="N272" s="100"/>
      <c r="O272" s="100"/>
      <c r="P272" s="101"/>
      <c r="Q272" s="100"/>
      <c r="R272" s="102"/>
      <c r="T272" s="99"/>
      <c r="U272" s="99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</row>
    <row r="273" spans="1:43" s="98" customFormat="1" ht="12.75">
      <c r="A273" s="100"/>
      <c r="B273" s="177"/>
      <c r="C273" s="100"/>
      <c r="D273" s="100"/>
      <c r="E273" s="100"/>
      <c r="F273" s="100"/>
      <c r="G273" s="111"/>
      <c r="H273" s="100"/>
      <c r="I273" s="100"/>
      <c r="J273" s="100"/>
      <c r="K273" s="100"/>
      <c r="L273" s="100"/>
      <c r="M273" s="100"/>
      <c r="N273" s="100"/>
      <c r="O273" s="100"/>
      <c r="P273" s="101"/>
      <c r="Q273" s="100"/>
      <c r="R273" s="102"/>
      <c r="T273" s="99"/>
      <c r="U273" s="99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</row>
    <row r="274" spans="1:43" s="98" customFormat="1" ht="12.75">
      <c r="A274" s="100"/>
      <c r="B274" s="177"/>
      <c r="C274" s="100"/>
      <c r="D274" s="100"/>
      <c r="E274" s="100"/>
      <c r="F274" s="100"/>
      <c r="G274" s="111"/>
      <c r="H274" s="100"/>
      <c r="I274" s="100"/>
      <c r="J274" s="100"/>
      <c r="K274" s="100"/>
      <c r="L274" s="100"/>
      <c r="M274" s="100"/>
      <c r="N274" s="100"/>
      <c r="O274" s="100"/>
      <c r="P274" s="101"/>
      <c r="Q274" s="100"/>
      <c r="R274" s="102"/>
      <c r="T274" s="99"/>
      <c r="U274" s="99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</row>
    <row r="275" spans="1:43" s="98" customFormat="1" ht="12.75">
      <c r="A275" s="100"/>
      <c r="B275" s="177"/>
      <c r="C275" s="100"/>
      <c r="D275" s="100"/>
      <c r="E275" s="100"/>
      <c r="F275" s="100"/>
      <c r="G275" s="111"/>
      <c r="H275" s="100"/>
      <c r="I275" s="100"/>
      <c r="J275" s="100"/>
      <c r="K275" s="100"/>
      <c r="L275" s="100"/>
      <c r="M275" s="100"/>
      <c r="N275" s="100"/>
      <c r="O275" s="100"/>
      <c r="P275" s="101"/>
      <c r="Q275" s="100"/>
      <c r="R275" s="102"/>
      <c r="T275" s="99"/>
      <c r="U275" s="99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</row>
    <row r="276" spans="1:43" s="98" customFormat="1" ht="12.75">
      <c r="A276" s="100"/>
      <c r="B276" s="177"/>
      <c r="C276" s="100"/>
      <c r="D276" s="100"/>
      <c r="E276" s="100"/>
      <c r="F276" s="100"/>
      <c r="G276" s="111"/>
      <c r="H276" s="100"/>
      <c r="I276" s="100"/>
      <c r="J276" s="100"/>
      <c r="K276" s="100"/>
      <c r="L276" s="100"/>
      <c r="M276" s="100"/>
      <c r="N276" s="100"/>
      <c r="O276" s="100"/>
      <c r="P276" s="101"/>
      <c r="Q276" s="100"/>
      <c r="R276" s="102"/>
      <c r="T276" s="99"/>
      <c r="U276" s="99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</row>
    <row r="277" spans="1:43" s="98" customFormat="1" ht="12.75">
      <c r="A277" s="100"/>
      <c r="B277" s="177"/>
      <c r="C277" s="100"/>
      <c r="D277" s="100"/>
      <c r="E277" s="100"/>
      <c r="F277" s="100"/>
      <c r="G277" s="111"/>
      <c r="H277" s="100"/>
      <c r="I277" s="100"/>
      <c r="J277" s="100"/>
      <c r="K277" s="100"/>
      <c r="L277" s="100"/>
      <c r="M277" s="100"/>
      <c r="N277" s="100"/>
      <c r="O277" s="100"/>
      <c r="P277" s="101"/>
      <c r="Q277" s="100"/>
      <c r="R277" s="102"/>
      <c r="T277" s="99"/>
      <c r="U277" s="99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</row>
    <row r="278" spans="1:43" s="98" customFormat="1" ht="12.75">
      <c r="A278" s="100"/>
      <c r="B278" s="177"/>
      <c r="C278" s="100"/>
      <c r="D278" s="100"/>
      <c r="E278" s="100"/>
      <c r="F278" s="100"/>
      <c r="G278" s="111"/>
      <c r="H278" s="100"/>
      <c r="I278" s="100"/>
      <c r="J278" s="100"/>
      <c r="K278" s="100"/>
      <c r="L278" s="100"/>
      <c r="M278" s="100"/>
      <c r="N278" s="100"/>
      <c r="O278" s="100"/>
      <c r="P278" s="101"/>
      <c r="Q278" s="100"/>
      <c r="R278" s="102"/>
      <c r="T278" s="99"/>
      <c r="U278" s="99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</row>
    <row r="279" spans="1:43" s="98" customFormat="1" ht="12.75">
      <c r="A279" s="100"/>
      <c r="B279" s="177"/>
      <c r="C279" s="100"/>
      <c r="D279" s="100"/>
      <c r="E279" s="100"/>
      <c r="F279" s="100"/>
      <c r="G279" s="111"/>
      <c r="H279" s="100"/>
      <c r="I279" s="100"/>
      <c r="J279" s="100"/>
      <c r="K279" s="100"/>
      <c r="L279" s="100"/>
      <c r="M279" s="100"/>
      <c r="N279" s="100"/>
      <c r="O279" s="100"/>
      <c r="P279" s="101"/>
      <c r="Q279" s="100"/>
      <c r="R279" s="102"/>
      <c r="T279" s="99"/>
      <c r="U279" s="99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</row>
    <row r="280" spans="1:43" s="98" customFormat="1" ht="12.75">
      <c r="A280" s="100"/>
      <c r="B280" s="177"/>
      <c r="C280" s="100"/>
      <c r="D280" s="100"/>
      <c r="E280" s="100"/>
      <c r="F280" s="100"/>
      <c r="G280" s="111"/>
      <c r="H280" s="100"/>
      <c r="I280" s="100"/>
      <c r="J280" s="100"/>
      <c r="K280" s="100"/>
      <c r="L280" s="100"/>
      <c r="M280" s="100"/>
      <c r="N280" s="100"/>
      <c r="O280" s="100"/>
      <c r="P280" s="101"/>
      <c r="Q280" s="100"/>
      <c r="R280" s="102"/>
      <c r="T280" s="99"/>
      <c r="U280" s="99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</row>
    <row r="281" spans="1:43" s="98" customFormat="1" ht="12.75">
      <c r="A281" s="100"/>
      <c r="B281" s="177"/>
      <c r="C281" s="100"/>
      <c r="D281" s="100"/>
      <c r="E281" s="100"/>
      <c r="F281" s="100"/>
      <c r="G281" s="111"/>
      <c r="H281" s="100"/>
      <c r="I281" s="100"/>
      <c r="J281" s="100"/>
      <c r="K281" s="100"/>
      <c r="L281" s="100"/>
      <c r="M281" s="100"/>
      <c r="N281" s="100"/>
      <c r="O281" s="100"/>
      <c r="P281" s="101"/>
      <c r="Q281" s="100"/>
      <c r="R281" s="102"/>
      <c r="T281" s="99"/>
      <c r="U281" s="99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</row>
    <row r="282" spans="1:43" s="98" customFormat="1" ht="12.75">
      <c r="A282" s="100"/>
      <c r="B282" s="177"/>
      <c r="C282" s="100"/>
      <c r="D282" s="100"/>
      <c r="E282" s="100"/>
      <c r="F282" s="100"/>
      <c r="G282" s="111"/>
      <c r="H282" s="100"/>
      <c r="I282" s="100"/>
      <c r="J282" s="100"/>
      <c r="K282" s="100"/>
      <c r="L282" s="100"/>
      <c r="M282" s="100"/>
      <c r="N282" s="100"/>
      <c r="O282" s="100"/>
      <c r="P282" s="101"/>
      <c r="Q282" s="100"/>
      <c r="R282" s="102"/>
      <c r="T282" s="99"/>
      <c r="U282" s="99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</row>
    <row r="283" spans="1:43" s="98" customFormat="1" ht="12.75">
      <c r="A283" s="100"/>
      <c r="B283" s="177"/>
      <c r="C283" s="100"/>
      <c r="D283" s="100"/>
      <c r="E283" s="100"/>
      <c r="F283" s="100"/>
      <c r="G283" s="111"/>
      <c r="H283" s="100"/>
      <c r="I283" s="100"/>
      <c r="J283" s="100"/>
      <c r="K283" s="100"/>
      <c r="L283" s="100"/>
      <c r="M283" s="100"/>
      <c r="N283" s="100"/>
      <c r="O283" s="100"/>
      <c r="P283" s="101"/>
      <c r="Q283" s="100"/>
      <c r="R283" s="102"/>
      <c r="T283" s="99"/>
      <c r="U283" s="99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</row>
    <row r="284" spans="1:43" s="98" customFormat="1" ht="12.75">
      <c r="A284" s="100"/>
      <c r="B284" s="177"/>
      <c r="C284" s="100"/>
      <c r="D284" s="100"/>
      <c r="E284" s="100"/>
      <c r="F284" s="100"/>
      <c r="G284" s="111"/>
      <c r="H284" s="100"/>
      <c r="I284" s="100"/>
      <c r="J284" s="100"/>
      <c r="K284" s="100"/>
      <c r="L284" s="100"/>
      <c r="M284" s="100"/>
      <c r="N284" s="100"/>
      <c r="O284" s="100"/>
      <c r="P284" s="101"/>
      <c r="Q284" s="100"/>
      <c r="R284" s="102"/>
      <c r="T284" s="99"/>
      <c r="U284" s="99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</row>
    <row r="285" spans="1:43" s="98" customFormat="1" ht="12.75">
      <c r="A285" s="100"/>
      <c r="B285" s="177"/>
      <c r="C285" s="100"/>
      <c r="D285" s="100"/>
      <c r="E285" s="100"/>
      <c r="F285" s="100"/>
      <c r="G285" s="111"/>
      <c r="H285" s="100"/>
      <c r="I285" s="100"/>
      <c r="J285" s="100"/>
      <c r="K285" s="100"/>
      <c r="L285" s="100"/>
      <c r="M285" s="100"/>
      <c r="N285" s="100"/>
      <c r="O285" s="100"/>
      <c r="P285" s="101"/>
      <c r="Q285" s="100"/>
      <c r="R285" s="102"/>
      <c r="T285" s="99"/>
      <c r="U285" s="99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</row>
    <row r="286" spans="1:43" s="98" customFormat="1" ht="12.75">
      <c r="A286" s="100"/>
      <c r="B286" s="177"/>
      <c r="C286" s="100"/>
      <c r="D286" s="100"/>
      <c r="E286" s="100"/>
      <c r="F286" s="100"/>
      <c r="G286" s="111"/>
      <c r="H286" s="100"/>
      <c r="I286" s="100"/>
      <c r="J286" s="100"/>
      <c r="K286" s="100"/>
      <c r="L286" s="100"/>
      <c r="M286" s="100"/>
      <c r="N286" s="100"/>
      <c r="O286" s="100"/>
      <c r="P286" s="101"/>
      <c r="Q286" s="100"/>
      <c r="R286" s="102"/>
      <c r="T286" s="99"/>
      <c r="U286" s="99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</row>
    <row r="287" spans="1:43" s="98" customFormat="1" ht="12.75">
      <c r="A287" s="100"/>
      <c r="B287" s="177"/>
      <c r="C287" s="100"/>
      <c r="D287" s="100"/>
      <c r="E287" s="100"/>
      <c r="F287" s="100"/>
      <c r="G287" s="111"/>
      <c r="H287" s="100"/>
      <c r="I287" s="100"/>
      <c r="J287" s="100"/>
      <c r="K287" s="100"/>
      <c r="L287" s="100"/>
      <c r="M287" s="100"/>
      <c r="N287" s="100"/>
      <c r="O287" s="100"/>
      <c r="P287" s="101"/>
      <c r="Q287" s="100"/>
      <c r="R287" s="102"/>
      <c r="T287" s="99"/>
      <c r="U287" s="99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</row>
    <row r="288" spans="1:43" s="98" customFormat="1" ht="12.75">
      <c r="A288" s="100"/>
      <c r="B288" s="177"/>
      <c r="C288" s="100"/>
      <c r="D288" s="100"/>
      <c r="E288" s="100"/>
      <c r="F288" s="100"/>
      <c r="G288" s="111"/>
      <c r="H288" s="100"/>
      <c r="I288" s="100"/>
      <c r="J288" s="100"/>
      <c r="K288" s="100"/>
      <c r="L288" s="100"/>
      <c r="M288" s="100"/>
      <c r="N288" s="100"/>
      <c r="O288" s="100"/>
      <c r="P288" s="101"/>
      <c r="Q288" s="100"/>
      <c r="R288" s="102"/>
      <c r="T288" s="99"/>
      <c r="U288" s="99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</row>
    <row r="289" spans="1:43" s="98" customFormat="1" ht="12.75">
      <c r="A289" s="100"/>
      <c r="B289" s="177"/>
      <c r="C289" s="100"/>
      <c r="D289" s="100"/>
      <c r="E289" s="100"/>
      <c r="F289" s="100"/>
      <c r="G289" s="111"/>
      <c r="H289" s="100"/>
      <c r="I289" s="100"/>
      <c r="J289" s="100"/>
      <c r="K289" s="100"/>
      <c r="L289" s="100"/>
      <c r="M289" s="100"/>
      <c r="N289" s="100"/>
      <c r="O289" s="100"/>
      <c r="P289" s="101"/>
      <c r="Q289" s="100"/>
      <c r="R289" s="102"/>
      <c r="T289" s="99"/>
      <c r="U289" s="99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</row>
    <row r="290" spans="1:43" s="98" customFormat="1" ht="12.75">
      <c r="A290" s="100"/>
      <c r="B290" s="177"/>
      <c r="C290" s="100"/>
      <c r="D290" s="100"/>
      <c r="E290" s="100"/>
      <c r="F290" s="100"/>
      <c r="G290" s="111"/>
      <c r="H290" s="100"/>
      <c r="I290" s="100"/>
      <c r="J290" s="100"/>
      <c r="K290" s="100"/>
      <c r="L290" s="100"/>
      <c r="M290" s="100"/>
      <c r="N290" s="100"/>
      <c r="O290" s="100"/>
      <c r="P290" s="101"/>
      <c r="Q290" s="100"/>
      <c r="R290" s="102"/>
      <c r="T290" s="99"/>
      <c r="U290" s="99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</row>
  </sheetData>
  <sheetProtection/>
  <mergeCells count="3">
    <mergeCell ref="A4:J4"/>
    <mergeCell ref="A5:J5"/>
    <mergeCell ref="A6:J6"/>
  </mergeCells>
  <hyperlinks>
    <hyperlink ref="A74" r:id="rId1" display="mark.mcclendon@tccd.edu"/>
  </hyperlinks>
  <printOptions horizontalCentered="1"/>
  <pageMargins left="0.75" right="0.25" top="0.25" bottom="0" header="0" footer="0"/>
  <pageSetup fitToHeight="1" fitToWidth="1" horizontalDpi="600" verticalDpi="600" orientation="portrait" scale="7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80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2" ht="12.75" customHeight="1"/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2.75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2.75">
      <c r="A6" s="238">
        <v>41670</v>
      </c>
      <c r="B6" s="239"/>
      <c r="C6" s="239"/>
      <c r="D6" s="239"/>
      <c r="E6" s="239"/>
      <c r="F6" s="239"/>
      <c r="G6" s="239"/>
      <c r="H6" s="239"/>
      <c r="I6" s="239"/>
      <c r="J6" s="239"/>
    </row>
    <row r="7" spans="1:10" ht="12.75">
      <c r="A7" s="15"/>
      <c r="B7" s="16"/>
      <c r="C7" s="15"/>
      <c r="D7" s="17"/>
      <c r="E7" s="17"/>
      <c r="F7" s="17"/>
      <c r="G7" s="18"/>
      <c r="H7" s="17"/>
      <c r="I7" s="17"/>
      <c r="J7" s="17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ht="12.75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ht="12.75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ht="12.75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ht="12.75">
      <c r="A13" s="11" t="s">
        <v>12</v>
      </c>
      <c r="B13" s="12" t="s">
        <v>13</v>
      </c>
      <c r="C13" s="13" t="s">
        <v>6</v>
      </c>
      <c r="D13" s="5">
        <v>41639</v>
      </c>
      <c r="E13" s="5" t="s">
        <v>8</v>
      </c>
      <c r="F13" s="5">
        <f>A6</f>
        <v>41670</v>
      </c>
      <c r="G13" s="5">
        <f>D13</f>
        <v>41639</v>
      </c>
      <c r="H13" s="5" t="s">
        <v>8</v>
      </c>
      <c r="I13" s="5">
        <f>F13</f>
        <v>41670</v>
      </c>
      <c r="J13" s="5">
        <f>+I13</f>
        <v>41670</v>
      </c>
    </row>
    <row r="14" spans="1:10" ht="12.75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ht="12.75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ht="12.75">
      <c r="A16" s="15" t="s">
        <v>15</v>
      </c>
      <c r="B16" s="28"/>
      <c r="C16" s="30">
        <v>0.00027</v>
      </c>
      <c r="D16" s="67">
        <v>18318364</v>
      </c>
      <c r="E16" s="67">
        <f>ROUND(SUM(F16-D16),0)</f>
        <v>30700783</v>
      </c>
      <c r="F16" s="67">
        <v>49019147</v>
      </c>
      <c r="G16" s="67">
        <v>18318364</v>
      </c>
      <c r="H16" s="67">
        <f>E16</f>
        <v>30700783</v>
      </c>
      <c r="I16" s="67">
        <f>+F16</f>
        <v>49019147</v>
      </c>
      <c r="J16" s="67">
        <v>0</v>
      </c>
    </row>
    <row r="17" spans="1:10" ht="12.75">
      <c r="A17" s="20" t="s">
        <v>16</v>
      </c>
      <c r="B17" s="28"/>
      <c r="C17" s="68">
        <v>0.00031</v>
      </c>
      <c r="D17" s="67">
        <v>64065380</v>
      </c>
      <c r="E17" s="67">
        <f>ROUND(SUM(F17-D17),0)</f>
        <v>-976051</v>
      </c>
      <c r="F17" s="67">
        <v>63089329</v>
      </c>
      <c r="G17" s="67">
        <v>64065380</v>
      </c>
      <c r="H17" s="67">
        <f>E17</f>
        <v>-976051</v>
      </c>
      <c r="I17" s="67">
        <f>+F17</f>
        <v>63089329</v>
      </c>
      <c r="J17" s="67">
        <v>0</v>
      </c>
    </row>
    <row r="18" spans="1:10" ht="12.75">
      <c r="A18" s="74" t="s">
        <v>48</v>
      </c>
      <c r="B18" s="28"/>
      <c r="C18" s="68">
        <v>0.00039</v>
      </c>
      <c r="D18" s="67">
        <v>32917</v>
      </c>
      <c r="E18" s="67">
        <f>ROUND(SUM(F18-D18),0)</f>
        <v>1</v>
      </c>
      <c r="F18" s="67">
        <v>32918</v>
      </c>
      <c r="G18" s="67">
        <v>32917</v>
      </c>
      <c r="H18" s="67">
        <f>E18</f>
        <v>1</v>
      </c>
      <c r="I18" s="67">
        <f>+F18</f>
        <v>32918</v>
      </c>
      <c r="J18" s="67">
        <v>0</v>
      </c>
    </row>
    <row r="19" spans="1:10" ht="12.75">
      <c r="A19" s="74" t="s">
        <v>54</v>
      </c>
      <c r="B19" s="28"/>
      <c r="C19" s="68">
        <v>0.00112</v>
      </c>
      <c r="D19" s="67">
        <v>17023171</v>
      </c>
      <c r="E19" s="67">
        <f>ROUND(SUM(F19-D19),0)</f>
        <v>32903331</v>
      </c>
      <c r="F19" s="67">
        <v>49926502</v>
      </c>
      <c r="G19" s="67">
        <v>17023171</v>
      </c>
      <c r="H19" s="67">
        <f>E19</f>
        <v>32903331</v>
      </c>
      <c r="I19" s="67">
        <f>+F19</f>
        <v>49926502</v>
      </c>
      <c r="J19" s="67">
        <v>0</v>
      </c>
    </row>
    <row r="20" spans="1:10" ht="12.75">
      <c r="A20" s="74" t="s">
        <v>53</v>
      </c>
      <c r="B20" s="28"/>
      <c r="C20" s="68">
        <v>0.0106</v>
      </c>
      <c r="D20" s="67">
        <v>8194491</v>
      </c>
      <c r="E20" s="67">
        <f>ROUND(SUM(F20-D20),0)</f>
        <v>8726</v>
      </c>
      <c r="F20" s="67">
        <v>8203217</v>
      </c>
      <c r="G20" s="67">
        <v>8432733</v>
      </c>
      <c r="H20" s="67">
        <f>+I20-G20</f>
        <v>-97639</v>
      </c>
      <c r="I20" s="67">
        <v>8335094</v>
      </c>
      <c r="J20" s="67">
        <v>11742</v>
      </c>
    </row>
    <row r="21" spans="1:10" ht="12.75">
      <c r="A21" s="31" t="s">
        <v>17</v>
      </c>
      <c r="B21" s="32"/>
      <c r="C21" s="69"/>
      <c r="D21" s="33">
        <f>SUM(D16:D20)</f>
        <v>107634323</v>
      </c>
      <c r="E21" s="33">
        <f>ROUND(SUM(E16:E20),0)</f>
        <v>62636790</v>
      </c>
      <c r="F21" s="33">
        <f>SUM(F16:F20)</f>
        <v>170271113</v>
      </c>
      <c r="G21" s="33">
        <f>SUM(G16:G20)</f>
        <v>107872565</v>
      </c>
      <c r="H21" s="33">
        <f>SUM(H16:H20)</f>
        <v>62530425</v>
      </c>
      <c r="I21" s="33">
        <f>SUM(I16:I20)</f>
        <v>170402990</v>
      </c>
      <c r="J21" s="33">
        <f>SUM(J16:J20)</f>
        <v>11742</v>
      </c>
    </row>
    <row r="22" spans="1:10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0" ht="12.75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</row>
    <row r="24" spans="1:10" ht="12.75" hidden="1">
      <c r="A24" s="74" t="s">
        <v>50</v>
      </c>
      <c r="B24" s="75">
        <v>41129</v>
      </c>
      <c r="C24" s="76">
        <v>0.0022</v>
      </c>
      <c r="D24" s="67">
        <v>0</v>
      </c>
      <c r="E24" s="67">
        <f>ROUND(SUM(F24-D24),0)</f>
        <v>0</v>
      </c>
      <c r="F24" s="67">
        <v>0</v>
      </c>
      <c r="G24" s="67">
        <v>0</v>
      </c>
      <c r="H24" s="67">
        <f>ROUND(SUM(I24-G24),0)</f>
        <v>0</v>
      </c>
      <c r="I24" s="67">
        <v>0</v>
      </c>
      <c r="J24" s="67">
        <v>0</v>
      </c>
    </row>
    <row r="25" spans="1:10" ht="12.75" customHeight="1" hidden="1">
      <c r="A25" s="74"/>
      <c r="B25" s="28"/>
      <c r="C25" s="70"/>
      <c r="D25" s="33">
        <f aca="true" t="shared" si="0" ref="D25:J25">SUM(D24:D24)</f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3">
        <f t="shared" si="0"/>
        <v>0</v>
      </c>
      <c r="J25" s="33">
        <f t="shared" si="0"/>
        <v>0</v>
      </c>
    </row>
    <row r="26" spans="1:10" ht="12.75" customHeight="1" hidden="1">
      <c r="A26" s="60"/>
      <c r="B26" s="61"/>
      <c r="C26" s="69"/>
      <c r="D26" s="34"/>
      <c r="E26" s="34"/>
      <c r="F26" s="34"/>
      <c r="G26" s="34"/>
      <c r="H26" s="34"/>
      <c r="I26" s="34"/>
      <c r="J26" s="34"/>
    </row>
    <row r="27" spans="1:10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</row>
    <row r="28" spans="1:10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f aca="true" t="shared" si="1" ref="E28:E39">ROUND(SUM(F28-D28),0)</f>
        <v>0</v>
      </c>
      <c r="F28" s="67">
        <v>10000000</v>
      </c>
      <c r="G28" s="67">
        <v>9945344</v>
      </c>
      <c r="H28" s="67">
        <f aca="true" t="shared" si="2" ref="H28:H39">ROUND(SUM(I28-G28),0)</f>
        <v>29900</v>
      </c>
      <c r="I28" s="67">
        <v>9975244</v>
      </c>
      <c r="J28" s="67">
        <v>27377</v>
      </c>
    </row>
    <row r="29" spans="1:27" ht="12.75" customHeight="1">
      <c r="A29" s="66" t="s">
        <v>52</v>
      </c>
      <c r="B29" s="35">
        <v>42681</v>
      </c>
      <c r="C29" s="36">
        <v>0.00565</v>
      </c>
      <c r="D29" s="67">
        <v>9992825</v>
      </c>
      <c r="E29" s="67">
        <f t="shared" si="1"/>
        <v>214</v>
      </c>
      <c r="F29" s="67">
        <v>9993039</v>
      </c>
      <c r="G29" s="67">
        <v>9930469</v>
      </c>
      <c r="H29" s="67">
        <f t="shared" si="2"/>
        <v>34065</v>
      </c>
      <c r="I29" s="67">
        <v>9964534</v>
      </c>
      <c r="J29" s="67">
        <v>12693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10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f t="shared" si="1"/>
        <v>0</v>
      </c>
      <c r="F30" s="67">
        <v>10000000</v>
      </c>
      <c r="G30" s="67">
        <v>9933399</v>
      </c>
      <c r="H30" s="67">
        <f t="shared" si="2"/>
        <v>33032</v>
      </c>
      <c r="I30" s="67">
        <v>9966431</v>
      </c>
      <c r="J30" s="67">
        <v>9748</v>
      </c>
    </row>
    <row r="31" spans="1:17" s="4" customFormat="1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f t="shared" si="1"/>
        <v>0</v>
      </c>
      <c r="F31" s="67">
        <v>10000000</v>
      </c>
      <c r="G31" s="67">
        <v>9942078</v>
      </c>
      <c r="H31" s="67">
        <f t="shared" si="2"/>
        <v>59009</v>
      </c>
      <c r="I31" s="67">
        <v>10001087</v>
      </c>
      <c r="J31" s="67">
        <v>466</v>
      </c>
      <c r="K31" s="1"/>
      <c r="L31" s="1"/>
      <c r="M31" s="1"/>
      <c r="N31" s="1"/>
      <c r="O31" s="1"/>
      <c r="P31" s="1"/>
      <c r="Q31" s="1"/>
    </row>
    <row r="32" spans="1:17" s="4" customFormat="1" ht="12.75" customHeight="1">
      <c r="A32" s="66" t="s">
        <v>43</v>
      </c>
      <c r="B32" s="35">
        <v>42765</v>
      </c>
      <c r="C32" s="36">
        <v>0.00633</v>
      </c>
      <c r="D32" s="67">
        <v>10187283</v>
      </c>
      <c r="E32" s="67">
        <f t="shared" si="1"/>
        <v>-5156</v>
      </c>
      <c r="F32" s="67">
        <v>10182127</v>
      </c>
      <c r="G32" s="67">
        <v>10106100</v>
      </c>
      <c r="H32" s="67">
        <f t="shared" si="2"/>
        <v>38700</v>
      </c>
      <c r="I32" s="67">
        <v>10144800</v>
      </c>
      <c r="J32" s="67">
        <v>342</v>
      </c>
      <c r="K32" s="1"/>
      <c r="L32" s="1"/>
      <c r="M32" s="1"/>
      <c r="N32" s="1"/>
      <c r="O32" s="1"/>
      <c r="P32" s="1"/>
      <c r="Q32" s="1"/>
    </row>
    <row r="33" spans="1:17" s="4" customFormat="1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f t="shared" si="1"/>
        <v>0</v>
      </c>
      <c r="F33" s="67">
        <v>10000000</v>
      </c>
      <c r="G33" s="67">
        <v>9900633</v>
      </c>
      <c r="H33" s="67">
        <f t="shared" si="2"/>
        <v>43395</v>
      </c>
      <c r="I33" s="67">
        <v>9944028</v>
      </c>
      <c r="J33" s="67">
        <v>206</v>
      </c>
      <c r="K33" s="1"/>
      <c r="L33" s="1"/>
      <c r="M33" s="1"/>
      <c r="N33" s="1"/>
      <c r="O33" s="1"/>
      <c r="P33" s="1"/>
      <c r="Q33" s="1"/>
    </row>
    <row r="34" spans="1:18" s="4" customFormat="1" ht="12.75" customHeight="1">
      <c r="A34" s="66" t="s">
        <v>43</v>
      </c>
      <c r="B34" s="35">
        <v>42787</v>
      </c>
      <c r="C34" s="36">
        <v>0.00805</v>
      </c>
      <c r="D34" s="67">
        <v>9998429</v>
      </c>
      <c r="E34" s="67">
        <f t="shared" si="1"/>
        <v>42</v>
      </c>
      <c r="F34" s="67">
        <v>9998471</v>
      </c>
      <c r="G34" s="67">
        <v>9902214</v>
      </c>
      <c r="H34" s="67">
        <f t="shared" si="2"/>
        <v>44937</v>
      </c>
      <c r="I34" s="67">
        <v>9947151</v>
      </c>
      <c r="J34" s="67">
        <v>35706</v>
      </c>
      <c r="K34" s="14"/>
      <c r="L34" s="14"/>
      <c r="M34" s="14"/>
      <c r="N34" s="14"/>
      <c r="O34" s="14"/>
      <c r="P34" s="14"/>
      <c r="Q34" s="14"/>
      <c r="R34" s="14"/>
    </row>
    <row r="35" spans="1:18" s="4" customFormat="1" ht="12.75" customHeight="1">
      <c r="A35" s="66" t="s">
        <v>52</v>
      </c>
      <c r="B35" s="35">
        <v>42787</v>
      </c>
      <c r="C35" s="36">
        <v>0.00825</v>
      </c>
      <c r="D35" s="67">
        <v>9998429</v>
      </c>
      <c r="E35" s="67">
        <f t="shared" si="1"/>
        <v>42</v>
      </c>
      <c r="F35" s="67">
        <v>9998471</v>
      </c>
      <c r="G35" s="67">
        <v>9955823</v>
      </c>
      <c r="H35" s="67">
        <f t="shared" si="2"/>
        <v>29697</v>
      </c>
      <c r="I35" s="67">
        <v>9985520</v>
      </c>
      <c r="J35" s="67">
        <v>36590</v>
      </c>
      <c r="K35" s="14"/>
      <c r="L35" s="14"/>
      <c r="M35" s="14"/>
      <c r="N35" s="14"/>
      <c r="O35" s="14"/>
      <c r="P35" s="14"/>
      <c r="Q35" s="14"/>
      <c r="R35" s="14"/>
    </row>
    <row r="36" spans="1:18" s="4" customFormat="1" ht="12.75" customHeight="1">
      <c r="A36" s="66" t="s">
        <v>55</v>
      </c>
      <c r="B36" s="35">
        <v>42800</v>
      </c>
      <c r="C36" s="36">
        <v>0.008</v>
      </c>
      <c r="D36" s="67">
        <v>19994040</v>
      </c>
      <c r="E36" s="67">
        <f t="shared" si="1"/>
        <v>159</v>
      </c>
      <c r="F36" s="67">
        <f>9998066+9996133</f>
        <v>19994199</v>
      </c>
      <c r="G36" s="67">
        <v>19786876</v>
      </c>
      <c r="H36" s="67">
        <f t="shared" si="2"/>
        <v>92144</v>
      </c>
      <c r="I36" s="67">
        <v>19879020</v>
      </c>
      <c r="J36" s="67">
        <f>32856+32856</f>
        <v>65712</v>
      </c>
      <c r="K36" s="14"/>
      <c r="L36" s="14"/>
      <c r="M36" s="14"/>
      <c r="N36" s="14"/>
      <c r="O36" s="14"/>
      <c r="P36" s="14"/>
      <c r="Q36" s="14"/>
      <c r="R36" s="14"/>
    </row>
    <row r="37" spans="1:10" s="9" customFormat="1" ht="12.75" customHeight="1">
      <c r="A37" s="66" t="s">
        <v>52</v>
      </c>
      <c r="B37" s="35">
        <v>42864</v>
      </c>
      <c r="C37" s="36">
        <v>0.0064</v>
      </c>
      <c r="D37" s="67">
        <v>9983231</v>
      </c>
      <c r="E37" s="67">
        <f t="shared" si="1"/>
        <v>424</v>
      </c>
      <c r="F37" s="67">
        <v>9983655</v>
      </c>
      <c r="G37" s="67">
        <v>9804636</v>
      </c>
      <c r="H37" s="67">
        <f t="shared" si="2"/>
        <v>54633</v>
      </c>
      <c r="I37" s="67">
        <v>9859269</v>
      </c>
      <c r="J37" s="67">
        <v>14816</v>
      </c>
    </row>
    <row r="38" spans="1:10" s="9" customFormat="1" ht="12.75" customHeight="1">
      <c r="A38" s="66" t="s">
        <v>43</v>
      </c>
      <c r="B38" s="35">
        <v>42877</v>
      </c>
      <c r="C38" s="36">
        <v>0.0071</v>
      </c>
      <c r="D38" s="67">
        <v>9996610</v>
      </c>
      <c r="E38" s="67">
        <f t="shared" si="1"/>
        <v>85</v>
      </c>
      <c r="F38" s="67">
        <v>9996695</v>
      </c>
      <c r="G38" s="67">
        <v>9811500</v>
      </c>
      <c r="H38" s="67">
        <f t="shared" si="2"/>
        <v>47700</v>
      </c>
      <c r="I38" s="67">
        <v>9859200</v>
      </c>
      <c r="J38" s="67">
        <v>13712</v>
      </c>
    </row>
    <row r="39" spans="1:10" s="4" customFormat="1" ht="12.75" customHeight="1">
      <c r="A39" s="66" t="s">
        <v>42</v>
      </c>
      <c r="B39" s="35">
        <v>42895</v>
      </c>
      <c r="C39" s="36">
        <v>0.01258</v>
      </c>
      <c r="D39" s="67">
        <v>9997189</v>
      </c>
      <c r="E39" s="67">
        <f t="shared" si="1"/>
        <v>70</v>
      </c>
      <c r="F39" s="67">
        <v>9997259</v>
      </c>
      <c r="G39" s="67">
        <v>10042183</v>
      </c>
      <c r="H39" s="67">
        <f t="shared" si="2"/>
        <v>41820</v>
      </c>
      <c r="I39" s="67">
        <v>10084003</v>
      </c>
      <c r="J39" s="67">
        <v>18469</v>
      </c>
    </row>
    <row r="40" spans="1:10" s="4" customFormat="1" ht="12.75" customHeight="1">
      <c r="A40" s="17"/>
      <c r="B40" s="35"/>
      <c r="C40" s="36"/>
      <c r="D40" s="67"/>
      <c r="E40" s="67"/>
      <c r="F40" s="67"/>
      <c r="G40" s="67"/>
      <c r="H40" s="67"/>
      <c r="I40" s="67"/>
      <c r="J40" s="67"/>
    </row>
    <row r="41" spans="1:17" s="9" customFormat="1" ht="12.75" customHeight="1">
      <c r="A41" s="17" t="s">
        <v>20</v>
      </c>
      <c r="B41" s="40"/>
      <c r="C41" s="36"/>
      <c r="D41" s="71">
        <f aca="true" t="shared" si="3" ref="D41:J41">SUM(D28:D40)</f>
        <v>130148036</v>
      </c>
      <c r="E41" s="71">
        <f t="shared" si="3"/>
        <v>-4120</v>
      </c>
      <c r="F41" s="71">
        <f t="shared" si="3"/>
        <v>130143916</v>
      </c>
      <c r="G41" s="71">
        <f t="shared" si="3"/>
        <v>129061255</v>
      </c>
      <c r="H41" s="71">
        <f t="shared" si="3"/>
        <v>549032</v>
      </c>
      <c r="I41" s="71">
        <f t="shared" si="3"/>
        <v>129610287</v>
      </c>
      <c r="J41" s="71">
        <f t="shared" si="3"/>
        <v>235837</v>
      </c>
      <c r="K41" s="3"/>
      <c r="L41" s="3"/>
      <c r="M41" s="3"/>
      <c r="N41" s="3"/>
      <c r="O41" s="3"/>
      <c r="P41" s="3"/>
      <c r="Q41" s="3"/>
    </row>
    <row r="42" spans="1:10" s="3" customFormat="1" ht="12.75" customHeight="1">
      <c r="A42" s="26"/>
      <c r="B42" s="41"/>
      <c r="C42" s="42"/>
      <c r="D42" s="34"/>
      <c r="E42" s="34"/>
      <c r="F42" s="34"/>
      <c r="G42" s="34"/>
      <c r="H42" s="34"/>
      <c r="I42" s="34"/>
      <c r="J42" s="34"/>
    </row>
    <row r="43" spans="1:10" s="3" customFormat="1" ht="12.75" customHeight="1" thickBot="1">
      <c r="A43" s="43" t="s">
        <v>21</v>
      </c>
      <c r="B43" s="28"/>
      <c r="C43" s="43"/>
      <c r="D43" s="44">
        <f aca="true" t="shared" si="4" ref="D43:J43">+D41+D25+D21</f>
        <v>237782359</v>
      </c>
      <c r="E43" s="44">
        <f t="shared" si="4"/>
        <v>62632670</v>
      </c>
      <c r="F43" s="44">
        <f t="shared" si="4"/>
        <v>300415029</v>
      </c>
      <c r="G43" s="44">
        <f t="shared" si="4"/>
        <v>236933820</v>
      </c>
      <c r="H43" s="44">
        <f t="shared" si="4"/>
        <v>63079457</v>
      </c>
      <c r="I43" s="44">
        <f t="shared" si="4"/>
        <v>300013277</v>
      </c>
      <c r="J43" s="44">
        <f t="shared" si="4"/>
        <v>247579</v>
      </c>
    </row>
    <row r="44" spans="1:10" s="3" customFormat="1" ht="12.75" customHeight="1" thickTop="1">
      <c r="A44" s="45"/>
      <c r="B44" s="16"/>
      <c r="C44" s="15"/>
      <c r="D44" s="34"/>
      <c r="E44" s="34"/>
      <c r="F44" s="34"/>
      <c r="G44" s="34"/>
      <c r="H44" s="34"/>
      <c r="I44" s="34"/>
      <c r="J44" s="34"/>
    </row>
    <row r="45" spans="1:10" s="3" customFormat="1" ht="12.75">
      <c r="A45" s="15"/>
      <c r="B45" s="16"/>
      <c r="C45" s="15"/>
      <c r="D45" s="17"/>
      <c r="E45" s="17"/>
      <c r="F45" s="17"/>
      <c r="G45" s="18"/>
      <c r="H45" s="17"/>
      <c r="I45" s="17"/>
      <c r="J45" s="17"/>
    </row>
    <row r="46" spans="1:10" s="3" customFormat="1" ht="12.75">
      <c r="A46" s="15" t="s">
        <v>22</v>
      </c>
      <c r="B46" s="16"/>
      <c r="C46" s="17"/>
      <c r="D46" s="17"/>
      <c r="E46" s="17"/>
      <c r="F46" s="17" t="s">
        <v>23</v>
      </c>
      <c r="G46" s="18"/>
      <c r="H46" s="17"/>
      <c r="I46" s="46"/>
      <c r="J46" s="46"/>
    </row>
    <row r="47" spans="1:10" s="3" customFormat="1" ht="12.75">
      <c r="A47" s="15" t="s">
        <v>24</v>
      </c>
      <c r="B47" s="16"/>
      <c r="C47" s="47">
        <f>C50-C49-C48</f>
        <v>0.5700000000000001</v>
      </c>
      <c r="D47" s="48"/>
      <c r="E47" s="17"/>
      <c r="F47" s="17" t="s">
        <v>25</v>
      </c>
      <c r="G47" s="18"/>
      <c r="H47" s="49">
        <v>0.57</v>
      </c>
      <c r="I47" s="17"/>
      <c r="J47" s="17"/>
    </row>
    <row r="48" spans="1:10" s="3" customFormat="1" ht="12.75">
      <c r="A48" s="15" t="s">
        <v>27</v>
      </c>
      <c r="B48" s="50"/>
      <c r="C48" s="49">
        <f>ROUND(I41/I43,2)</f>
        <v>0.43</v>
      </c>
      <c r="D48" s="48"/>
      <c r="E48" s="17"/>
      <c r="F48" s="17" t="s">
        <v>26</v>
      </c>
      <c r="G48" s="18"/>
      <c r="H48" s="49">
        <f>ROUND(S48,2)</f>
        <v>0</v>
      </c>
      <c r="I48" s="17"/>
      <c r="J48" s="17"/>
    </row>
    <row r="49" spans="1:10" s="3" customFormat="1" ht="12.75">
      <c r="A49" s="77" t="s">
        <v>51</v>
      </c>
      <c r="B49" s="16"/>
      <c r="C49" s="49">
        <f>ROUND(I25/I43,2)</f>
        <v>0</v>
      </c>
      <c r="D49" s="48"/>
      <c r="E49" s="17"/>
      <c r="F49" s="17" t="s">
        <v>28</v>
      </c>
      <c r="G49" s="18"/>
      <c r="H49" s="49">
        <f>ROUND(T49,2)</f>
        <v>0</v>
      </c>
      <c r="I49" s="17"/>
      <c r="J49" s="17"/>
    </row>
    <row r="50" spans="1:10" s="3" customFormat="1" ht="13.5" thickBot="1">
      <c r="A50" s="15"/>
      <c r="B50" s="16"/>
      <c r="C50" s="78">
        <v>1</v>
      </c>
      <c r="D50" s="48"/>
      <c r="E50" s="17"/>
      <c r="F50" s="17" t="s">
        <v>29</v>
      </c>
      <c r="G50" s="18"/>
      <c r="H50" s="51">
        <v>0.43</v>
      </c>
      <c r="I50" s="17"/>
      <c r="J50" s="17"/>
    </row>
    <row r="51" spans="1:28" s="3" customFormat="1" ht="14.25" thickBot="1" thickTop="1">
      <c r="A51" s="15"/>
      <c r="B51" s="16"/>
      <c r="C51" s="15"/>
      <c r="D51" s="17"/>
      <c r="E51" s="17"/>
      <c r="F51" s="17"/>
      <c r="G51" s="18"/>
      <c r="H51" s="52">
        <v>1</v>
      </c>
      <c r="I51" s="17"/>
      <c r="J51" s="1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10" s="3" customFormat="1" ht="13.5" thickTop="1">
      <c r="A52" s="15"/>
      <c r="B52" s="16"/>
      <c r="C52" s="17"/>
      <c r="D52" s="17"/>
      <c r="E52" s="17"/>
      <c r="F52" s="17"/>
      <c r="G52" s="18"/>
      <c r="H52" s="17"/>
      <c r="I52" s="17"/>
      <c r="J52" s="17"/>
    </row>
    <row r="53" spans="1:10" s="3" customFormat="1" ht="12.75">
      <c r="A53" s="17" t="s">
        <v>30</v>
      </c>
      <c r="B53" s="16"/>
      <c r="C53" s="53" t="s">
        <v>31</v>
      </c>
      <c r="D53" s="17"/>
      <c r="E53" s="17"/>
      <c r="F53" s="17"/>
      <c r="G53" s="18"/>
      <c r="H53" s="53" t="s">
        <v>31</v>
      </c>
      <c r="I53" s="17"/>
      <c r="J53" s="17"/>
    </row>
    <row r="54" spans="1:10" s="3" customFormat="1" ht="12.75">
      <c r="A54" s="17"/>
      <c r="B54" s="19"/>
      <c r="C54" s="17"/>
      <c r="D54" s="17"/>
      <c r="E54" s="17"/>
      <c r="F54" s="17"/>
      <c r="G54" s="18"/>
      <c r="H54" s="17"/>
      <c r="I54" s="17"/>
      <c r="J54" s="17"/>
    </row>
    <row r="55" spans="1:10" s="3" customFormat="1" ht="12.75">
      <c r="A55" s="17" t="s">
        <v>32</v>
      </c>
      <c r="B55" s="19"/>
      <c r="C55" s="54">
        <v>0.004</v>
      </c>
      <c r="D55" s="17"/>
      <c r="E55" s="17" t="s">
        <v>32</v>
      </c>
      <c r="F55" s="17"/>
      <c r="G55" s="18"/>
      <c r="H55" s="54">
        <f>ROUND(C55,4)</f>
        <v>0.004</v>
      </c>
      <c r="I55" s="17"/>
      <c r="J55" s="17"/>
    </row>
    <row r="56" spans="1:10" s="3" customFormat="1" ht="12.75">
      <c r="A56" s="17" t="s">
        <v>33</v>
      </c>
      <c r="B56" s="19"/>
      <c r="C56" s="55">
        <f>'[1]T-Bill'!D789</f>
        <v>0.0006876923076923078</v>
      </c>
      <c r="D56" s="17"/>
      <c r="E56" s="17" t="s">
        <v>34</v>
      </c>
      <c r="F56" s="17"/>
      <c r="G56" s="18"/>
      <c r="H56" s="55">
        <f>'[1]T-Bill'!G789</f>
        <v>0.0009584615384615385</v>
      </c>
      <c r="I56" s="17"/>
      <c r="J56" s="17"/>
    </row>
    <row r="57" spans="1:10" ht="12.75">
      <c r="A57" s="17"/>
      <c r="B57" s="19"/>
      <c r="C57" s="17"/>
      <c r="D57" s="17"/>
      <c r="E57" s="17"/>
      <c r="F57" s="17"/>
      <c r="G57" s="18"/>
      <c r="H57" s="17"/>
      <c r="I57" s="17"/>
      <c r="J57" s="17"/>
    </row>
    <row r="58" spans="1:10" ht="13.5" thickBot="1">
      <c r="A58" s="17" t="s">
        <v>35</v>
      </c>
      <c r="B58" s="19"/>
      <c r="C58" s="56">
        <f>C55-C56</f>
        <v>0.0033123076923076925</v>
      </c>
      <c r="D58" s="17"/>
      <c r="E58" s="17" t="s">
        <v>35</v>
      </c>
      <c r="F58" s="17"/>
      <c r="G58" s="18" t="s">
        <v>19</v>
      </c>
      <c r="H58" s="56">
        <f>H55-H56</f>
        <v>0.003041538461538462</v>
      </c>
      <c r="I58" s="17"/>
      <c r="J58" s="17"/>
    </row>
    <row r="59" spans="1:10" ht="13.5" thickTop="1">
      <c r="A59" s="17"/>
      <c r="B59" s="19"/>
      <c r="C59" s="17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 t="s">
        <v>36</v>
      </c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15" t="s">
        <v>37</v>
      </c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/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7"/>
      <c r="B68" s="8"/>
      <c r="C68" s="7"/>
      <c r="D68" s="57"/>
      <c r="E68" s="17"/>
      <c r="F68" s="59"/>
      <c r="G68" s="58"/>
      <c r="H68" s="59"/>
      <c r="I68" s="21"/>
      <c r="J68" s="17"/>
    </row>
    <row r="69" spans="1:10" ht="12.75">
      <c r="A69" s="62" t="s">
        <v>44</v>
      </c>
      <c r="B69" s="16"/>
      <c r="C69" s="15"/>
      <c r="D69" s="17"/>
      <c r="E69" s="17"/>
      <c r="F69" s="64"/>
      <c r="G69" s="16"/>
      <c r="H69" s="15"/>
      <c r="I69" s="17"/>
      <c r="J69" s="21"/>
    </row>
    <row r="70" spans="1:10" ht="12.75">
      <c r="A70" s="62" t="s">
        <v>45</v>
      </c>
      <c r="B70" s="16"/>
      <c r="C70" s="15"/>
      <c r="D70" s="17"/>
      <c r="E70" s="17"/>
      <c r="F70" s="64"/>
      <c r="G70" s="16"/>
      <c r="H70" s="15"/>
      <c r="I70" s="17"/>
      <c r="J70" s="17"/>
    </row>
    <row r="71" spans="1:10" ht="12.75">
      <c r="A71" s="15" t="s">
        <v>46</v>
      </c>
      <c r="B71" s="16"/>
      <c r="C71" s="15"/>
      <c r="D71" s="17"/>
      <c r="E71" s="17"/>
      <c r="F71" s="64"/>
      <c r="G71" s="16"/>
      <c r="H71" s="15"/>
      <c r="I71" s="17"/>
      <c r="J71" s="17"/>
    </row>
    <row r="72" spans="1:10" ht="12.75">
      <c r="A72" s="63" t="s">
        <v>47</v>
      </c>
      <c r="B72" s="50"/>
      <c r="C72" s="15"/>
      <c r="D72" s="17"/>
      <c r="E72" s="17"/>
      <c r="F72" s="65"/>
      <c r="G72" s="50"/>
      <c r="H72" s="15"/>
      <c r="I72" s="17"/>
      <c r="J72" s="17"/>
    </row>
    <row r="73" spans="1:10" ht="12.75">
      <c r="A73" s="15"/>
      <c r="B73" s="16"/>
      <c r="C73" s="15"/>
      <c r="D73" s="17"/>
      <c r="E73" s="17"/>
      <c r="F73" s="17"/>
      <c r="G73" s="18"/>
      <c r="H73" s="17"/>
      <c r="I73" s="17"/>
      <c r="J73" s="17"/>
    </row>
    <row r="74" spans="1:10" ht="12.75">
      <c r="A74" s="15" t="s">
        <v>38</v>
      </c>
      <c r="B74" s="16"/>
      <c r="C74" s="15"/>
      <c r="D74" s="17"/>
      <c r="E74" s="17"/>
      <c r="F74" s="15"/>
      <c r="G74" s="18"/>
      <c r="H74" s="17"/>
      <c r="I74" s="17"/>
      <c r="J74" s="17"/>
    </row>
    <row r="75" spans="1:10" ht="12.75">
      <c r="A75" s="15" t="s">
        <v>0</v>
      </c>
      <c r="B75" s="16"/>
      <c r="C75" s="15"/>
      <c r="D75" s="17"/>
      <c r="E75" s="17"/>
      <c r="F75" s="15"/>
      <c r="G75" s="18"/>
      <c r="H75" s="17"/>
      <c r="I75" s="17"/>
      <c r="J75" s="17"/>
    </row>
    <row r="76" spans="1:10" ht="12.75">
      <c r="A76" s="15" t="s">
        <v>39</v>
      </c>
      <c r="B76" s="16"/>
      <c r="C76" s="15"/>
      <c r="D76" s="17"/>
      <c r="E76" s="17"/>
      <c r="F76" s="15"/>
      <c r="G76" s="18"/>
      <c r="H76" s="17"/>
      <c r="I76" s="17"/>
      <c r="J76" s="17"/>
    </row>
    <row r="77" spans="1:10" ht="12.75">
      <c r="A77" s="15" t="s">
        <v>40</v>
      </c>
      <c r="B77" s="16"/>
      <c r="C77" s="15"/>
      <c r="D77" s="17"/>
      <c r="E77" s="17"/>
      <c r="F77" s="15"/>
      <c r="G77" s="18"/>
      <c r="H77" s="17"/>
      <c r="I77" s="17"/>
      <c r="J77" s="17"/>
    </row>
    <row r="78" spans="1:10" ht="12.75">
      <c r="A78" s="15"/>
      <c r="B78" s="16"/>
      <c r="C78" s="15"/>
      <c r="D78" s="17"/>
      <c r="E78" s="17"/>
      <c r="F78" s="17"/>
      <c r="G78" s="18"/>
      <c r="H78" s="17"/>
      <c r="I78" s="17"/>
      <c r="J78" s="17"/>
    </row>
    <row r="79" spans="1:10" ht="12.75">
      <c r="A79" s="15"/>
      <c r="B79" s="16"/>
      <c r="C79" s="15"/>
      <c r="D79" s="17"/>
      <c r="E79" s="17"/>
      <c r="F79" s="15"/>
      <c r="G79" s="18"/>
      <c r="H79" s="17"/>
      <c r="I79" s="17"/>
      <c r="J79" s="17"/>
    </row>
    <row r="80" spans="1:10" ht="12.75">
      <c r="A80" s="15"/>
      <c r="B80" s="16"/>
      <c r="C80" s="15"/>
      <c r="D80" s="17"/>
      <c r="E80" s="17"/>
      <c r="F80" s="15"/>
      <c r="G80" s="18"/>
      <c r="H80" s="17"/>
      <c r="I80" s="17"/>
      <c r="J80" s="17"/>
    </row>
    <row r="81" spans="1:10" ht="12.75">
      <c r="A81" s="15"/>
      <c r="B81" s="16"/>
      <c r="C81" s="15"/>
      <c r="D81" s="17"/>
      <c r="E81" s="17"/>
      <c r="F81" s="15"/>
      <c r="G81" s="18"/>
      <c r="H81" s="17"/>
      <c r="I81" s="17"/>
      <c r="J81" s="17"/>
    </row>
    <row r="82" spans="1:10" ht="12.75">
      <c r="A82" s="15"/>
      <c r="B82" s="16"/>
      <c r="C82" s="15"/>
      <c r="D82" s="17"/>
      <c r="E82" s="17"/>
      <c r="F82" s="17"/>
      <c r="G82" s="18"/>
      <c r="H82" s="17"/>
      <c r="I82" s="17"/>
      <c r="J82" s="17"/>
    </row>
    <row r="83" spans="1:10" ht="12.75">
      <c r="A83" s="15"/>
      <c r="B83" s="16"/>
      <c r="C83" s="15"/>
      <c r="D83" s="17"/>
      <c r="E83" s="17"/>
      <c r="F83" s="64"/>
      <c r="G83" s="16"/>
      <c r="H83" s="15"/>
      <c r="I83" s="17"/>
      <c r="J83" s="17"/>
    </row>
    <row r="84" spans="1:10" ht="12.75">
      <c r="A84" s="15"/>
      <c r="B84" s="50"/>
      <c r="C84" s="15"/>
      <c r="D84" s="17"/>
      <c r="E84" s="17"/>
      <c r="F84" s="65"/>
      <c r="G84" s="50"/>
      <c r="H84" s="15"/>
      <c r="I84" s="17"/>
      <c r="J84" s="17"/>
    </row>
    <row r="85" spans="1:10" ht="12.75">
      <c r="A85" s="15"/>
      <c r="B85" s="16"/>
      <c r="C85" s="15"/>
      <c r="D85" s="17"/>
      <c r="E85" s="17"/>
      <c r="F85" s="17"/>
      <c r="G85" s="18"/>
      <c r="H85" s="17"/>
      <c r="I85" s="17"/>
      <c r="J85" s="17"/>
    </row>
    <row r="86" spans="1:10" ht="12.75">
      <c r="A86" s="15"/>
      <c r="B86" s="16"/>
      <c r="C86" s="15"/>
      <c r="D86" s="17"/>
      <c r="E86" s="17"/>
      <c r="F86" s="15"/>
      <c r="G86" s="18"/>
      <c r="H86" s="17"/>
      <c r="I86" s="17"/>
      <c r="J86" s="17"/>
    </row>
    <row r="87" spans="1:10" ht="12.75">
      <c r="A87" s="15"/>
      <c r="B87" s="16"/>
      <c r="C87" s="15"/>
      <c r="D87" s="17"/>
      <c r="E87" s="17"/>
      <c r="F87" s="15"/>
      <c r="G87" s="18"/>
      <c r="H87" s="17"/>
      <c r="I87" s="17"/>
      <c r="J87" s="17"/>
    </row>
    <row r="88" spans="2:10" ht="12.75">
      <c r="B88" s="16"/>
      <c r="C88" s="15"/>
      <c r="D88" s="17"/>
      <c r="E88" s="17"/>
      <c r="F88" s="15"/>
      <c r="G88" s="18"/>
      <c r="H88" s="17"/>
      <c r="I88" s="17"/>
      <c r="J88" s="17"/>
    </row>
    <row r="89" spans="2:11" ht="12.75">
      <c r="B89" s="16"/>
      <c r="C89" s="15"/>
      <c r="D89" s="17"/>
      <c r="E89" s="17"/>
      <c r="F89" s="15"/>
      <c r="G89" s="18"/>
      <c r="H89" s="17"/>
      <c r="I89" s="17"/>
      <c r="J89" s="17"/>
      <c r="K89" s="9"/>
    </row>
    <row r="90" spans="1:11" ht="12.75">
      <c r="A90" s="15"/>
      <c r="B90" s="16"/>
      <c r="C90" s="15"/>
      <c r="D90" s="17"/>
      <c r="E90" s="17"/>
      <c r="F90" s="17"/>
      <c r="G90" s="18"/>
      <c r="H90" s="17"/>
      <c r="I90" s="17"/>
      <c r="J90" s="17"/>
      <c r="K90" s="9"/>
    </row>
    <row r="91" spans="1:12" ht="12.75">
      <c r="A91" s="21"/>
      <c r="B91" s="72"/>
      <c r="C91" s="21"/>
      <c r="D91" s="21"/>
      <c r="E91" s="21"/>
      <c r="F91" s="21"/>
      <c r="G91" s="73"/>
      <c r="H91" s="21"/>
      <c r="I91" s="21"/>
      <c r="J91" s="21"/>
      <c r="K91" s="9"/>
      <c r="L91" s="9"/>
    </row>
    <row r="92" spans="1:12" ht="12.75">
      <c r="A92" s="21"/>
      <c r="B92" s="72"/>
      <c r="C92" s="21"/>
      <c r="D92" s="21"/>
      <c r="E92" s="21"/>
      <c r="F92" s="21"/>
      <c r="G92" s="73"/>
      <c r="H92" s="21"/>
      <c r="I92" s="21"/>
      <c r="J92" s="21"/>
      <c r="K92" s="9"/>
      <c r="L92" s="9"/>
    </row>
    <row r="93" spans="1:12" ht="12.75">
      <c r="A93" s="21"/>
      <c r="B93" s="73"/>
      <c r="C93" s="21"/>
      <c r="D93" s="79"/>
      <c r="E93" s="21"/>
      <c r="F93" s="21"/>
      <c r="G93" s="80"/>
      <c r="H93" s="21"/>
      <c r="I93" s="21"/>
      <c r="J93" s="79"/>
      <c r="K93" s="9"/>
      <c r="L93" s="9"/>
    </row>
    <row r="94" spans="1:12" ht="12.75">
      <c r="A94" s="21"/>
      <c r="B94" s="73"/>
      <c r="C94" s="88"/>
      <c r="D94" s="21"/>
      <c r="E94" s="89"/>
      <c r="F94" s="21"/>
      <c r="G94" s="73"/>
      <c r="H94" s="89"/>
      <c r="I94" s="21"/>
      <c r="J94" s="73"/>
      <c r="K94" s="9"/>
      <c r="L94" s="9"/>
    </row>
    <row r="95" spans="1:12" ht="12.75">
      <c r="A95" s="21"/>
      <c r="B95" s="73"/>
      <c r="C95" s="21"/>
      <c r="D95" s="21"/>
      <c r="E95" s="31"/>
      <c r="F95" s="21"/>
      <c r="G95" s="73"/>
      <c r="H95" s="31"/>
      <c r="I95" s="21"/>
      <c r="J95" s="73"/>
      <c r="K95" s="9"/>
      <c r="L95" s="9"/>
    </row>
    <row r="96" spans="1:12" ht="12.75">
      <c r="A96" s="21"/>
      <c r="B96" s="73"/>
      <c r="C96" s="21"/>
      <c r="D96" s="21"/>
      <c r="E96" s="81"/>
      <c r="F96" s="82"/>
      <c r="G96" s="73"/>
      <c r="H96" s="81"/>
      <c r="I96" s="82"/>
      <c r="J96" s="73"/>
      <c r="K96" s="9"/>
      <c r="L96" s="9"/>
    </row>
    <row r="97" spans="1:12" ht="12.75">
      <c r="A97" s="21"/>
      <c r="B97" s="73"/>
      <c r="C97" s="21"/>
      <c r="D97" s="21"/>
      <c r="E97" s="83"/>
      <c r="F97" s="21"/>
      <c r="G97" s="73"/>
      <c r="H97" s="83"/>
      <c r="I97" s="21"/>
      <c r="J97" s="73"/>
      <c r="K97" s="9"/>
      <c r="L97" s="9"/>
    </row>
    <row r="98" spans="1:12" ht="12.75">
      <c r="A98" s="21"/>
      <c r="B98" s="73"/>
      <c r="C98" s="21"/>
      <c r="D98" s="21"/>
      <c r="E98" s="21"/>
      <c r="F98" s="21"/>
      <c r="G98" s="73"/>
      <c r="H98" s="21"/>
      <c r="I98" s="21"/>
      <c r="J98" s="73"/>
      <c r="K98" s="9"/>
      <c r="L98" s="9"/>
    </row>
    <row r="99" spans="1:12" ht="12.75">
      <c r="A99" s="21"/>
      <c r="B99" s="73"/>
      <c r="C99" s="21"/>
      <c r="D99" s="21"/>
      <c r="E99" s="73"/>
      <c r="F99" s="21"/>
      <c r="G99" s="73"/>
      <c r="H99" s="73"/>
      <c r="I99" s="21"/>
      <c r="J99" s="73"/>
      <c r="K99" s="9"/>
      <c r="L99" s="9"/>
    </row>
    <row r="100" spans="1:12" ht="12.75">
      <c r="A100" s="21"/>
      <c r="B100" s="73"/>
      <c r="C100" s="21"/>
      <c r="D100" s="73"/>
      <c r="E100" s="73"/>
      <c r="F100" s="21"/>
      <c r="G100" s="73"/>
      <c r="H100" s="73"/>
      <c r="I100" s="21"/>
      <c r="J100" s="73"/>
      <c r="K100" s="9"/>
      <c r="L100" s="9"/>
    </row>
    <row r="101" spans="1:12" ht="12.75">
      <c r="A101" s="21"/>
      <c r="B101" s="73"/>
      <c r="C101" s="21"/>
      <c r="D101" s="84"/>
      <c r="E101" s="84"/>
      <c r="F101" s="84"/>
      <c r="G101" s="73"/>
      <c r="H101" s="84"/>
      <c r="I101" s="84"/>
      <c r="J101" s="73"/>
      <c r="K101" s="9"/>
      <c r="L101" s="9"/>
    </row>
    <row r="102" spans="1:12" ht="12.75">
      <c r="A102" s="21"/>
      <c r="B102" s="73"/>
      <c r="C102" s="21"/>
      <c r="D102" s="21"/>
      <c r="E102" s="85"/>
      <c r="F102" s="21"/>
      <c r="G102" s="73"/>
      <c r="H102" s="85"/>
      <c r="I102" s="21"/>
      <c r="J102" s="73"/>
      <c r="K102" s="9"/>
      <c r="L102" s="9"/>
    </row>
    <row r="103" spans="1:12" ht="12.75">
      <c r="A103" s="21"/>
      <c r="B103" s="73"/>
      <c r="C103" s="21"/>
      <c r="D103" s="21"/>
      <c r="E103" s="21"/>
      <c r="F103" s="21"/>
      <c r="G103" s="73"/>
      <c r="H103" s="21"/>
      <c r="I103" s="21"/>
      <c r="J103" s="73"/>
      <c r="K103" s="9"/>
      <c r="L103" s="9"/>
    </row>
    <row r="104" spans="1:12" ht="12.75">
      <c r="A104" s="21"/>
      <c r="B104" s="73"/>
      <c r="C104" s="21"/>
      <c r="D104" s="21"/>
      <c r="E104" s="21"/>
      <c r="F104" s="21"/>
      <c r="G104" s="73"/>
      <c r="H104" s="21"/>
      <c r="I104" s="21"/>
      <c r="J104" s="73"/>
      <c r="K104" s="9"/>
      <c r="L104" s="9"/>
    </row>
    <row r="105" spans="1:12" ht="12.75">
      <c r="A105" s="90"/>
      <c r="B105" s="73"/>
      <c r="C105" s="21"/>
      <c r="D105" s="86"/>
      <c r="E105" s="87"/>
      <c r="F105" s="21"/>
      <c r="G105" s="86"/>
      <c r="H105" s="87"/>
      <c r="I105" s="21"/>
      <c r="J105" s="86"/>
      <c r="K105" s="9"/>
      <c r="L105" s="9"/>
    </row>
    <row r="106" spans="1:12" ht="12.75">
      <c r="A106" s="90"/>
      <c r="B106" s="73"/>
      <c r="C106" s="21"/>
      <c r="D106" s="86"/>
      <c r="E106" s="87"/>
      <c r="F106" s="21"/>
      <c r="G106" s="86"/>
      <c r="H106" s="87"/>
      <c r="I106" s="21"/>
      <c r="J106" s="86"/>
      <c r="K106" s="9"/>
      <c r="L106" s="9"/>
    </row>
    <row r="107" spans="1:12" ht="12.75">
      <c r="A107" s="21"/>
      <c r="B107" s="73"/>
      <c r="C107" s="21"/>
      <c r="D107" s="86"/>
      <c r="E107" s="87"/>
      <c r="F107" s="21"/>
      <c r="G107" s="86"/>
      <c r="H107" s="87"/>
      <c r="I107" s="21"/>
      <c r="J107" s="86"/>
      <c r="K107" s="9"/>
      <c r="L107" s="9"/>
    </row>
    <row r="108" spans="1:12" ht="12.75">
      <c r="A108" s="90"/>
      <c r="B108" s="73"/>
      <c r="C108" s="21"/>
      <c r="D108" s="86"/>
      <c r="E108" s="87"/>
      <c r="F108" s="21"/>
      <c r="G108" s="86"/>
      <c r="H108" s="87"/>
      <c r="I108" s="21"/>
      <c r="J108" s="86"/>
      <c r="K108" s="9"/>
      <c r="L108" s="9"/>
    </row>
    <row r="109" spans="1:12" ht="12.75">
      <c r="A109" s="90"/>
      <c r="B109" s="73"/>
      <c r="C109" s="21"/>
      <c r="D109" s="86"/>
      <c r="E109" s="87"/>
      <c r="F109" s="21"/>
      <c r="G109" s="86"/>
      <c r="H109" s="87"/>
      <c r="I109" s="21"/>
      <c r="J109" s="86"/>
      <c r="K109" s="9"/>
      <c r="L109" s="9"/>
    </row>
    <row r="110" spans="1:12" ht="12.75">
      <c r="A110" s="90"/>
      <c r="B110" s="73"/>
      <c r="C110" s="21"/>
      <c r="D110" s="86"/>
      <c r="E110" s="87"/>
      <c r="F110" s="21"/>
      <c r="G110" s="86"/>
      <c r="H110" s="87"/>
      <c r="I110" s="21"/>
      <c r="J110" s="86"/>
      <c r="K110" s="9"/>
      <c r="L110" s="9"/>
    </row>
    <row r="111" spans="1:12" ht="12.75">
      <c r="A111" s="90"/>
      <c r="B111" s="73"/>
      <c r="C111" s="21"/>
      <c r="D111" s="86"/>
      <c r="E111" s="87"/>
      <c r="F111" s="21"/>
      <c r="G111" s="86"/>
      <c r="H111" s="87"/>
      <c r="I111" s="21"/>
      <c r="J111" s="86"/>
      <c r="K111" s="9"/>
      <c r="L111" s="9"/>
    </row>
    <row r="112" spans="1:12" ht="12.75">
      <c r="A112" s="90"/>
      <c r="B112" s="73"/>
      <c r="C112" s="21"/>
      <c r="D112" s="86"/>
      <c r="E112" s="87"/>
      <c r="F112" s="21"/>
      <c r="G112" s="86"/>
      <c r="H112" s="87"/>
      <c r="I112" s="21"/>
      <c r="J112" s="86"/>
      <c r="K112" s="9"/>
      <c r="L112" s="9"/>
    </row>
    <row r="113" spans="1:12" ht="12.75">
      <c r="A113" s="90"/>
      <c r="B113" s="73"/>
      <c r="C113" s="21"/>
      <c r="D113" s="86"/>
      <c r="E113" s="87"/>
      <c r="F113" s="21"/>
      <c r="G113" s="86"/>
      <c r="H113" s="87"/>
      <c r="I113" s="21"/>
      <c r="J113" s="86"/>
      <c r="K113" s="9"/>
      <c r="L113" s="9"/>
    </row>
    <row r="114" spans="1:12" ht="12.75">
      <c r="A114" s="90"/>
      <c r="B114" s="73"/>
      <c r="C114" s="21"/>
      <c r="D114" s="86"/>
      <c r="E114" s="87"/>
      <c r="F114" s="21"/>
      <c r="G114" s="86"/>
      <c r="H114" s="87"/>
      <c r="I114" s="21"/>
      <c r="J114" s="86"/>
      <c r="K114" s="9"/>
      <c r="L114" s="9"/>
    </row>
    <row r="115" spans="1:12" ht="12.75">
      <c r="A115" s="90"/>
      <c r="B115" s="73"/>
      <c r="C115" s="21"/>
      <c r="D115" s="86"/>
      <c r="E115" s="87"/>
      <c r="F115" s="21"/>
      <c r="G115" s="86"/>
      <c r="H115" s="87"/>
      <c r="I115" s="21"/>
      <c r="J115" s="86"/>
      <c r="K115" s="9"/>
      <c r="L115" s="9"/>
    </row>
    <row r="116" spans="1:12" ht="12.75">
      <c r="A116" s="90"/>
      <c r="B116" s="73"/>
      <c r="C116" s="21"/>
      <c r="D116" s="86"/>
      <c r="E116" s="87"/>
      <c r="F116" s="21"/>
      <c r="G116" s="86"/>
      <c r="H116" s="87"/>
      <c r="I116" s="21"/>
      <c r="J116" s="86"/>
      <c r="K116" s="9"/>
      <c r="L116" s="9"/>
    </row>
    <row r="117" spans="1:12" ht="12.75">
      <c r="A117" s="90"/>
      <c r="B117" s="73"/>
      <c r="C117" s="21"/>
      <c r="D117" s="86"/>
      <c r="E117" s="87"/>
      <c r="F117" s="21"/>
      <c r="G117" s="86"/>
      <c r="H117" s="87"/>
      <c r="I117" s="21"/>
      <c r="J117" s="86"/>
      <c r="K117" s="9"/>
      <c r="L117" s="9"/>
    </row>
    <row r="118" spans="1:12" ht="12.75">
      <c r="A118" s="90"/>
      <c r="B118" s="73"/>
      <c r="C118" s="21"/>
      <c r="D118" s="86"/>
      <c r="E118" s="87"/>
      <c r="F118" s="21"/>
      <c r="G118" s="86"/>
      <c r="H118" s="87"/>
      <c r="I118" s="21"/>
      <c r="J118" s="86"/>
      <c r="K118" s="9"/>
      <c r="L118" s="9"/>
    </row>
    <row r="119" spans="1:12" ht="12.75">
      <c r="A119" s="90"/>
      <c r="B119" s="73"/>
      <c r="C119" s="21"/>
      <c r="D119" s="86"/>
      <c r="E119" s="87"/>
      <c r="F119" s="21"/>
      <c r="G119" s="86"/>
      <c r="H119" s="87"/>
      <c r="I119" s="21"/>
      <c r="J119" s="86"/>
      <c r="K119" s="9"/>
      <c r="L119" s="9"/>
    </row>
    <row r="120" spans="1:12" ht="12.75">
      <c r="A120" s="90"/>
      <c r="B120" s="73"/>
      <c r="C120" s="21"/>
      <c r="D120" s="86"/>
      <c r="E120" s="87"/>
      <c r="F120" s="21"/>
      <c r="G120" s="86"/>
      <c r="H120" s="87"/>
      <c r="I120" s="21"/>
      <c r="J120" s="86"/>
      <c r="K120" s="9"/>
      <c r="L120" s="9"/>
    </row>
    <row r="121" spans="1:12" ht="12.75">
      <c r="A121" s="90"/>
      <c r="B121" s="73"/>
      <c r="C121" s="21"/>
      <c r="D121" s="86"/>
      <c r="E121" s="87"/>
      <c r="F121" s="21"/>
      <c r="G121" s="86"/>
      <c r="H121" s="87"/>
      <c r="I121" s="91"/>
      <c r="J121" s="86"/>
      <c r="K121" s="9"/>
      <c r="L121" s="9"/>
    </row>
    <row r="122" spans="1:12" ht="12.75">
      <c r="A122" s="90"/>
      <c r="B122" s="73"/>
      <c r="C122" s="21"/>
      <c r="D122" s="86"/>
      <c r="E122" s="87"/>
      <c r="F122" s="21"/>
      <c r="G122" s="86"/>
      <c r="H122" s="87"/>
      <c r="I122" s="21"/>
      <c r="J122" s="86"/>
      <c r="K122" s="9"/>
      <c r="L122" s="9"/>
    </row>
    <row r="123" spans="1:12" ht="12.75">
      <c r="A123" s="90"/>
      <c r="B123" s="73"/>
      <c r="C123" s="21"/>
      <c r="D123" s="86"/>
      <c r="E123" s="87"/>
      <c r="F123" s="21"/>
      <c r="G123" s="86"/>
      <c r="H123" s="87"/>
      <c r="I123" s="21"/>
      <c r="J123" s="86"/>
      <c r="K123" s="9"/>
      <c r="L123" s="9"/>
    </row>
    <row r="124" spans="1:12" ht="12.75">
      <c r="A124" s="90"/>
      <c r="B124" s="73"/>
      <c r="C124" s="21"/>
      <c r="D124" s="86"/>
      <c r="E124" s="87"/>
      <c r="F124" s="21"/>
      <c r="G124" s="86"/>
      <c r="H124" s="87"/>
      <c r="I124" s="21"/>
      <c r="J124" s="86"/>
      <c r="K124" s="9"/>
      <c r="L124" s="9"/>
    </row>
    <row r="125" spans="1:12" ht="12.75">
      <c r="A125" s="90"/>
      <c r="B125" s="73"/>
      <c r="C125" s="21"/>
      <c r="D125" s="86"/>
      <c r="E125" s="87"/>
      <c r="F125" s="21"/>
      <c r="G125" s="86"/>
      <c r="H125" s="87"/>
      <c r="I125" s="21"/>
      <c r="J125" s="86"/>
      <c r="K125" s="9"/>
      <c r="L125" s="9"/>
    </row>
    <row r="126" spans="1:12" ht="12.75">
      <c r="A126" s="90"/>
      <c r="B126" s="73"/>
      <c r="C126" s="21"/>
      <c r="D126" s="86"/>
      <c r="E126" s="87"/>
      <c r="F126" s="21"/>
      <c r="G126" s="86"/>
      <c r="H126" s="87"/>
      <c r="I126" s="21"/>
      <c r="J126" s="86"/>
      <c r="K126" s="9"/>
      <c r="L126" s="9"/>
    </row>
    <row r="127" spans="1:12" ht="12.75">
      <c r="A127" s="90"/>
      <c r="B127" s="73"/>
      <c r="C127" s="21"/>
      <c r="D127" s="86"/>
      <c r="E127" s="87"/>
      <c r="F127" s="21"/>
      <c r="G127" s="86"/>
      <c r="H127" s="87"/>
      <c r="I127" s="21"/>
      <c r="J127" s="86"/>
      <c r="K127" s="9"/>
      <c r="L127" s="9"/>
    </row>
    <row r="128" spans="1:12" ht="12.75">
      <c r="A128" s="90"/>
      <c r="B128" s="73"/>
      <c r="C128" s="21"/>
      <c r="D128" s="86"/>
      <c r="E128" s="87"/>
      <c r="F128" s="21"/>
      <c r="G128" s="86"/>
      <c r="H128" s="87"/>
      <c r="I128" s="21"/>
      <c r="J128" s="86"/>
      <c r="K128" s="9"/>
      <c r="L128" s="9"/>
    </row>
    <row r="129" spans="1:12" ht="12.75">
      <c r="A129" s="90"/>
      <c r="B129" s="73"/>
      <c r="C129" s="21"/>
      <c r="D129" s="86"/>
      <c r="E129" s="87"/>
      <c r="F129" s="21"/>
      <c r="G129" s="86"/>
      <c r="H129" s="87"/>
      <c r="I129" s="21"/>
      <c r="J129" s="86"/>
      <c r="K129" s="9"/>
      <c r="L129" s="9"/>
    </row>
    <row r="130" spans="1:12" ht="12.75">
      <c r="A130" s="90"/>
      <c r="B130" s="73"/>
      <c r="C130" s="21"/>
      <c r="D130" s="86"/>
      <c r="E130" s="87"/>
      <c r="F130" s="21"/>
      <c r="G130" s="86"/>
      <c r="H130" s="87"/>
      <c r="I130" s="21"/>
      <c r="J130" s="86"/>
      <c r="K130" s="9"/>
      <c r="L130" s="9"/>
    </row>
    <row r="131" spans="1:12" ht="12.75">
      <c r="A131" s="90"/>
      <c r="B131" s="73"/>
      <c r="C131" s="21"/>
      <c r="D131" s="86"/>
      <c r="E131" s="87"/>
      <c r="F131" s="21"/>
      <c r="G131" s="86"/>
      <c r="H131" s="87"/>
      <c r="I131" s="21"/>
      <c r="J131" s="86"/>
      <c r="K131" s="9"/>
      <c r="L131" s="9"/>
    </row>
    <row r="132" spans="1:12" ht="12" customHeight="1">
      <c r="A132" s="90"/>
      <c r="B132" s="73"/>
      <c r="C132" s="21"/>
      <c r="D132" s="86"/>
      <c r="E132" s="87"/>
      <c r="F132" s="21"/>
      <c r="G132" s="86"/>
      <c r="H132" s="87"/>
      <c r="I132" s="21"/>
      <c r="J132" s="86"/>
      <c r="K132" s="9"/>
      <c r="L132" s="9"/>
    </row>
    <row r="133" spans="1:12" ht="12.75">
      <c r="A133" s="90"/>
      <c r="B133" s="73"/>
      <c r="C133" s="21"/>
      <c r="D133" s="86"/>
      <c r="E133" s="87"/>
      <c r="F133" s="21"/>
      <c r="G133" s="86"/>
      <c r="H133" s="87"/>
      <c r="I133" s="21"/>
      <c r="J133" s="86"/>
      <c r="K133" s="9"/>
      <c r="L133" s="9"/>
    </row>
    <row r="134" spans="1:12" ht="12.75">
      <c r="A134" s="90"/>
      <c r="B134" s="73"/>
      <c r="C134" s="21"/>
      <c r="D134" s="86"/>
      <c r="E134" s="87"/>
      <c r="F134" s="21"/>
      <c r="G134" s="86"/>
      <c r="H134" s="87"/>
      <c r="I134" s="21"/>
      <c r="J134" s="86"/>
      <c r="K134" s="9"/>
      <c r="L134" s="9"/>
    </row>
    <row r="135" spans="1:12" ht="12.75">
      <c r="A135" s="90"/>
      <c r="B135" s="73"/>
      <c r="C135" s="21"/>
      <c r="D135" s="86"/>
      <c r="E135" s="87"/>
      <c r="F135" s="21"/>
      <c r="G135" s="86"/>
      <c r="H135" s="87"/>
      <c r="I135" s="21"/>
      <c r="J135" s="86"/>
      <c r="K135" s="9"/>
      <c r="L135" s="9"/>
    </row>
    <row r="136" spans="1:12" ht="12.75">
      <c r="A136" s="90"/>
      <c r="B136" s="73"/>
      <c r="C136" s="21"/>
      <c r="D136" s="86"/>
      <c r="E136" s="87"/>
      <c r="F136" s="21"/>
      <c r="G136" s="86"/>
      <c r="H136" s="87"/>
      <c r="I136" s="21"/>
      <c r="J136" s="86"/>
      <c r="K136" s="9"/>
      <c r="L136" s="9"/>
    </row>
    <row r="137" spans="1:12" ht="12.75">
      <c r="A137" s="21"/>
      <c r="B137" s="73"/>
      <c r="C137" s="21"/>
      <c r="D137" s="21"/>
      <c r="E137" s="31"/>
      <c r="F137" s="31"/>
      <c r="G137" s="31"/>
      <c r="H137" s="31"/>
      <c r="I137" s="21"/>
      <c r="J137" s="31"/>
      <c r="K137" s="9"/>
      <c r="L137" s="9"/>
    </row>
    <row r="138" spans="1:12" ht="12.75">
      <c r="A138" s="21"/>
      <c r="B138" s="73"/>
      <c r="C138" s="21"/>
      <c r="D138" s="21"/>
      <c r="E138" s="21"/>
      <c r="F138" s="21"/>
      <c r="G138" s="73"/>
      <c r="H138" s="21"/>
      <c r="I138" s="21"/>
      <c r="J138" s="73"/>
      <c r="K138" s="9"/>
      <c r="L138" s="9"/>
    </row>
    <row r="139" spans="1:12" ht="12.75">
      <c r="A139" s="21"/>
      <c r="B139" s="72"/>
      <c r="C139" s="21"/>
      <c r="D139" s="21"/>
      <c r="E139" s="21"/>
      <c r="F139" s="21"/>
      <c r="G139" s="73"/>
      <c r="H139" s="21"/>
      <c r="I139" s="21"/>
      <c r="J139" s="73"/>
      <c r="K139" s="9"/>
      <c r="L139" s="9"/>
    </row>
    <row r="140" spans="1:12" ht="12.75">
      <c r="A140" s="21"/>
      <c r="B140" s="72"/>
      <c r="C140" s="21"/>
      <c r="D140" s="21"/>
      <c r="E140" s="21"/>
      <c r="F140" s="21"/>
      <c r="G140" s="73"/>
      <c r="H140" s="21"/>
      <c r="I140" s="21"/>
      <c r="J140" s="73"/>
      <c r="K140" s="9"/>
      <c r="L140" s="9"/>
    </row>
    <row r="141" spans="1:12" ht="12.75">
      <c r="A141" s="21"/>
      <c r="B141" s="72"/>
      <c r="C141" s="21"/>
      <c r="D141" s="21"/>
      <c r="E141" s="21"/>
      <c r="F141" s="21"/>
      <c r="G141" s="73"/>
      <c r="H141" s="21"/>
      <c r="I141" s="21"/>
      <c r="J141" s="73"/>
      <c r="K141" s="9"/>
      <c r="L141" s="9"/>
    </row>
    <row r="142" spans="1:12" ht="12.75">
      <c r="A142" s="15"/>
      <c r="B142" s="16"/>
      <c r="C142" s="15"/>
      <c r="D142" s="17"/>
      <c r="E142" s="17"/>
      <c r="F142" s="17"/>
      <c r="G142" s="18"/>
      <c r="H142" s="17"/>
      <c r="I142" s="17"/>
      <c r="J142" s="18"/>
      <c r="K142" s="9"/>
      <c r="L142" s="9"/>
    </row>
    <row r="143" spans="1:12" ht="12.75">
      <c r="A143" s="15"/>
      <c r="B143" s="16"/>
      <c r="C143" s="15"/>
      <c r="D143" s="17"/>
      <c r="E143" s="17"/>
      <c r="F143" s="17"/>
      <c r="G143" s="18"/>
      <c r="H143" s="17"/>
      <c r="I143" s="17"/>
      <c r="J143" s="18"/>
      <c r="K143" s="9"/>
      <c r="L143" s="9"/>
    </row>
    <row r="144" spans="1:11" ht="12.75">
      <c r="A144" s="15"/>
      <c r="B144" s="16"/>
      <c r="C144" s="15"/>
      <c r="D144" s="17"/>
      <c r="E144" s="17"/>
      <c r="F144" s="17"/>
      <c r="G144" s="18"/>
      <c r="H144" s="17"/>
      <c r="I144" s="17"/>
      <c r="J144" s="18"/>
      <c r="K144" s="9"/>
    </row>
    <row r="145" spans="1:11" ht="12.75">
      <c r="A145" s="15"/>
      <c r="B145" s="16"/>
      <c r="C145" s="15"/>
      <c r="D145" s="17"/>
      <c r="E145" s="17"/>
      <c r="F145" s="17"/>
      <c r="G145" s="18"/>
      <c r="H145" s="17"/>
      <c r="I145" s="17"/>
      <c r="J145" s="18"/>
      <c r="K145" s="9"/>
    </row>
    <row r="146" spans="1:11" ht="12.75">
      <c r="A146" s="15"/>
      <c r="B146" s="16"/>
      <c r="C146" s="15"/>
      <c r="D146" s="17"/>
      <c r="E146" s="17"/>
      <c r="F146" s="17"/>
      <c r="G146" s="18"/>
      <c r="H146" s="17"/>
      <c r="I146" s="17"/>
      <c r="J146" s="18"/>
      <c r="K146" s="9"/>
    </row>
    <row r="147" spans="1:11" ht="12.75">
      <c r="A147" s="15"/>
      <c r="B147" s="16"/>
      <c r="C147" s="15"/>
      <c r="D147" s="17"/>
      <c r="E147" s="17"/>
      <c r="F147" s="17"/>
      <c r="G147" s="18"/>
      <c r="H147" s="17"/>
      <c r="I147" s="17"/>
      <c r="J147" s="18"/>
      <c r="K147" s="9"/>
    </row>
    <row r="148" spans="1:11" ht="12.75">
      <c r="A148" s="15"/>
      <c r="B148" s="16"/>
      <c r="C148" s="15"/>
      <c r="D148" s="17"/>
      <c r="E148" s="17"/>
      <c r="F148" s="17"/>
      <c r="G148" s="18"/>
      <c r="H148" s="17"/>
      <c r="I148" s="17"/>
      <c r="J148" s="18"/>
      <c r="K148" s="9"/>
    </row>
    <row r="149" spans="1:11" ht="12.75">
      <c r="A149" s="15"/>
      <c r="B149" s="16"/>
      <c r="C149" s="15"/>
      <c r="D149" s="17"/>
      <c r="E149" s="17"/>
      <c r="F149" s="17"/>
      <c r="G149" s="18"/>
      <c r="H149" s="17"/>
      <c r="I149" s="17"/>
      <c r="J149" s="18"/>
      <c r="K149" s="9"/>
    </row>
    <row r="150" spans="1:10" ht="12.75">
      <c r="A150" s="15"/>
      <c r="B150" s="16"/>
      <c r="C150" s="15"/>
      <c r="D150" s="17"/>
      <c r="E150" s="17"/>
      <c r="F150" s="17"/>
      <c r="G150" s="18"/>
      <c r="H150" s="17"/>
      <c r="I150" s="17"/>
      <c r="J150" s="18"/>
    </row>
    <row r="151" spans="1:10" ht="12.75">
      <c r="A151" s="15"/>
      <c r="B151" s="16"/>
      <c r="C151" s="15"/>
      <c r="D151" s="17"/>
      <c r="E151" s="17"/>
      <c r="F151" s="17"/>
      <c r="G151" s="18"/>
      <c r="H151" s="17"/>
      <c r="I151" s="17"/>
      <c r="J151" s="18"/>
    </row>
    <row r="152" spans="1:10" ht="12.75">
      <c r="A152" s="15"/>
      <c r="B152" s="16"/>
      <c r="C152" s="15"/>
      <c r="D152" s="17"/>
      <c r="E152" s="17"/>
      <c r="F152" s="17"/>
      <c r="G152" s="18"/>
      <c r="H152" s="17"/>
      <c r="I152" s="17"/>
      <c r="J152" s="18"/>
    </row>
    <row r="153" spans="1:10" ht="12.75">
      <c r="A153" s="15"/>
      <c r="B153" s="16"/>
      <c r="C153" s="15"/>
      <c r="D153" s="17"/>
      <c r="E153" s="17"/>
      <c r="F153" s="17"/>
      <c r="G153" s="18"/>
      <c r="H153" s="17"/>
      <c r="I153" s="17"/>
      <c r="J153" s="18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</sheetData>
  <sheetProtection/>
  <mergeCells count="3">
    <mergeCell ref="A6:J6"/>
    <mergeCell ref="A4:J4"/>
    <mergeCell ref="A5:J5"/>
  </mergeCells>
  <hyperlinks>
    <hyperlink ref="A72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Tarrant County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Vick</dc:creator>
  <cp:keywords/>
  <dc:description/>
  <cp:lastModifiedBy>Windows User</cp:lastModifiedBy>
  <cp:lastPrinted>2014-04-21T16:25:08Z</cp:lastPrinted>
  <dcterms:created xsi:type="dcterms:W3CDTF">2007-10-25T13:22:39Z</dcterms:created>
  <dcterms:modified xsi:type="dcterms:W3CDTF">2014-11-17T19:14:30Z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